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https://rolledalloys365-my.sharepoint.com/personal/cwonders_rolledalloys_com/Documents/Desktop/"/>
    </mc:Choice>
  </mc:AlternateContent>
  <xr:revisionPtr revIDLastSave="0" documentId="8_{81FD7CB3-EAFA-40E6-881B-22395A92E40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31410" yWindow="840" windowWidth="21600" windowHeight="1129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71" i="5"/>
  <c r="T71"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V69" i="5"/>
  <c r="C71"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8" i="5"/>
  <c r="X68" i="5" s="1"/>
  <c r="V71" i="5"/>
  <c r="E71" i="5"/>
  <c r="V73" i="5"/>
  <c r="E73" i="5"/>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V86" i="5"/>
  <c r="E86" i="5"/>
  <c r="X86" i="5" s="1"/>
  <c r="V87" i="5"/>
  <c r="E87" i="5"/>
  <c r="V88" i="5"/>
  <c r="E88" i="5"/>
  <c r="X88" i="5" s="1"/>
  <c r="V89" i="5"/>
  <c r="E89" i="5"/>
  <c r="X89" i="5" s="1"/>
  <c r="V90" i="5"/>
  <c r="E90" i="5"/>
  <c r="X90" i="5" s="1"/>
  <c r="V91" i="5"/>
  <c r="E91" i="5"/>
  <c r="X91" i="5" s="1"/>
  <c r="V92" i="5"/>
  <c r="E92" i="5"/>
  <c r="V93" i="5"/>
  <c r="E93" i="5"/>
  <c r="X93" i="5" s="1"/>
  <c r="V94" i="5"/>
  <c r="E94" i="5"/>
  <c r="X94" i="5" s="1"/>
  <c r="V95" i="5"/>
  <c r="E95" i="5"/>
  <c r="X95" i="5" s="1"/>
  <c r="V96" i="5"/>
  <c r="E96" i="5"/>
  <c r="V97" i="5"/>
  <c r="E97" i="5"/>
  <c r="V98" i="5"/>
  <c r="E98" i="5"/>
  <c r="X98" i="5" s="1"/>
  <c r="V99" i="5"/>
  <c r="E99" i="5"/>
  <c r="X99" i="5" s="1"/>
  <c r="V100" i="5"/>
  <c r="E100" i="5"/>
  <c r="V101" i="5"/>
  <c r="E101" i="5"/>
  <c r="X101" i="5" s="1"/>
  <c r="V102" i="5"/>
  <c r="E102" i="5"/>
  <c r="V103" i="5"/>
  <c r="E103" i="5"/>
  <c r="V104" i="5"/>
  <c r="E104" i="5"/>
  <c r="X104" i="5" s="1"/>
  <c r="V105" i="5"/>
  <c r="E105" i="5"/>
  <c r="X105" i="5" s="1"/>
  <c r="V106" i="5"/>
  <c r="E106" i="5"/>
  <c r="X106" i="5" s="1"/>
  <c r="V107" i="5"/>
  <c r="E107" i="5"/>
  <c r="X107" i="5" s="1"/>
  <c r="V108" i="5"/>
  <c r="E108" i="5"/>
  <c r="V109" i="5"/>
  <c r="E109" i="5"/>
  <c r="V110" i="5"/>
  <c r="E110" i="5"/>
  <c r="X110" i="5" s="1"/>
  <c r="V111" i="5"/>
  <c r="E111" i="5"/>
  <c r="X111" i="5" s="1"/>
  <c r="V112" i="5"/>
  <c r="E112" i="5"/>
  <c r="V113" i="5"/>
  <c r="E113" i="5"/>
  <c r="X113" i="5" s="1"/>
  <c r="V114" i="5"/>
  <c r="E114" i="5"/>
  <c r="V115" i="5"/>
  <c r="E115" i="5"/>
  <c r="X115" i="5" s="1"/>
  <c r="V116" i="5"/>
  <c r="E116" i="5"/>
  <c r="X116" i="5" s="1"/>
  <c r="V117" i="5"/>
  <c r="E117" i="5"/>
  <c r="X117" i="5" s="1"/>
  <c r="V118" i="5"/>
  <c r="E118" i="5"/>
  <c r="V119" i="5"/>
  <c r="E119" i="5"/>
  <c r="X119" i="5" s="1"/>
  <c r="V120" i="5"/>
  <c r="E120" i="5"/>
  <c r="V121" i="5"/>
  <c r="E121" i="5"/>
  <c r="V122" i="5"/>
  <c r="E122" i="5"/>
  <c r="X122" i="5" s="1"/>
  <c r="V123" i="5"/>
  <c r="E123" i="5"/>
  <c r="X123" i="5" s="1"/>
  <c r="V124" i="5"/>
  <c r="E124" i="5"/>
  <c r="X124" i="5" s="1"/>
  <c r="V125" i="5"/>
  <c r="E125" i="5"/>
  <c r="V126" i="5"/>
  <c r="E126" i="5"/>
  <c r="V127" i="5"/>
  <c r="E127" i="5"/>
  <c r="X127" i="5" s="1"/>
  <c r="V128" i="5"/>
  <c r="E128" i="5"/>
  <c r="X128" i="5" s="1"/>
  <c r="V129" i="5"/>
  <c r="E129" i="5"/>
  <c r="X129" i="5" s="1"/>
  <c r="V130" i="5"/>
  <c r="E130" i="5"/>
  <c r="X130" i="5" s="1"/>
  <c r="V131" i="5"/>
  <c r="E131" i="5"/>
  <c r="X131" i="5" s="1"/>
  <c r="V132" i="5"/>
  <c r="E132" i="5"/>
  <c r="V133" i="5"/>
  <c r="E133" i="5"/>
  <c r="V134" i="5"/>
  <c r="E134" i="5"/>
  <c r="X134" i="5" s="1"/>
  <c r="V135" i="5"/>
  <c r="E135" i="5"/>
  <c r="X135" i="5" s="1"/>
  <c r="V136" i="5"/>
  <c r="E136" i="5"/>
  <c r="X136" i="5" s="1"/>
  <c r="V137" i="5"/>
  <c r="E137" i="5"/>
  <c r="X137" i="5" s="1"/>
  <c r="V138" i="5"/>
  <c r="E138" i="5"/>
  <c r="V139" i="5"/>
  <c r="E139" i="5"/>
  <c r="X139" i="5" s="1"/>
  <c r="V140" i="5"/>
  <c r="E140" i="5"/>
  <c r="X140" i="5" s="1"/>
  <c r="V141" i="5"/>
  <c r="E141" i="5"/>
  <c r="V142" i="5"/>
  <c r="E142" i="5"/>
  <c r="X142" i="5" s="1"/>
  <c r="V143" i="5"/>
  <c r="E143" i="5"/>
  <c r="X143" i="5" s="1"/>
  <c r="V144" i="5"/>
  <c r="E144" i="5"/>
  <c r="V145" i="5"/>
  <c r="E145" i="5"/>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V157" i="5"/>
  <c r="E157" i="5"/>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V169" i="5"/>
  <c r="E169" i="5"/>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V181" i="5"/>
  <c r="E181" i="5"/>
  <c r="V182" i="5"/>
  <c r="E182" i="5"/>
  <c r="X182" i="5" s="1"/>
  <c r="V183" i="5"/>
  <c r="E183" i="5"/>
  <c r="X183" i="5" s="1"/>
  <c r="V184" i="5"/>
  <c r="E184" i="5"/>
  <c r="X184" i="5" s="1"/>
  <c r="V185" i="5"/>
  <c r="E185" i="5"/>
  <c r="X185" i="5" s="1"/>
  <c r="V186" i="5"/>
  <c r="E186" i="5"/>
  <c r="V187" i="5"/>
  <c r="E187" i="5"/>
  <c r="X187" i="5" s="1"/>
  <c r="V188" i="5"/>
  <c r="E188" i="5"/>
  <c r="V189" i="5"/>
  <c r="E189" i="5"/>
  <c r="X189" i="5" s="1"/>
  <c r="V190" i="5"/>
  <c r="E190" i="5"/>
  <c r="X190" i="5" s="1"/>
  <c r="V191" i="5"/>
  <c r="E191" i="5"/>
  <c r="X191" i="5" s="1"/>
  <c r="V192" i="5"/>
  <c r="E192" i="5"/>
  <c r="V193" i="5"/>
  <c r="E193" i="5"/>
  <c r="V194" i="5"/>
  <c r="E194" i="5"/>
  <c r="X194" i="5" s="1"/>
  <c r="V195" i="5"/>
  <c r="E195" i="5"/>
  <c r="X195" i="5" s="1"/>
  <c r="V196" i="5"/>
  <c r="E196" i="5"/>
  <c r="V197" i="5"/>
  <c r="E197" i="5"/>
  <c r="X197" i="5" s="1"/>
  <c r="V198" i="5"/>
  <c r="E198" i="5"/>
  <c r="V199" i="5"/>
  <c r="E199" i="5"/>
  <c r="X199" i="5" s="1"/>
  <c r="V200" i="5"/>
  <c r="E200" i="5"/>
  <c r="X200" i="5" s="1"/>
  <c r="V201" i="5"/>
  <c r="E201" i="5"/>
  <c r="X201" i="5" s="1"/>
  <c r="V202" i="5"/>
  <c r="E202" i="5"/>
  <c r="X202" i="5" s="1"/>
  <c r="V203" i="5"/>
  <c r="E203" i="5"/>
  <c r="X203" i="5" s="1"/>
  <c r="V204" i="5"/>
  <c r="E204" i="5"/>
  <c r="V205" i="5"/>
  <c r="E205" i="5"/>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V217" i="5"/>
  <c r="E217" i="5"/>
  <c r="V218" i="5"/>
  <c r="E218" i="5"/>
  <c r="X218" i="5" s="1"/>
  <c r="V219" i="5"/>
  <c r="E219" i="5"/>
  <c r="X219" i="5" s="1"/>
  <c r="V220" i="5"/>
  <c r="E220" i="5"/>
  <c r="X220" i="5" s="1"/>
  <c r="V221" i="5"/>
  <c r="E221" i="5"/>
  <c r="V222" i="5"/>
  <c r="E222" i="5"/>
  <c r="X222" i="5" s="1"/>
  <c r="V223" i="5"/>
  <c r="E223" i="5"/>
  <c r="X223" i="5" s="1"/>
  <c r="V224" i="5"/>
  <c r="E224" i="5"/>
  <c r="X224" i="5" s="1"/>
  <c r="V225" i="5"/>
  <c r="E225" i="5"/>
  <c r="X225" i="5" s="1"/>
  <c r="V226" i="5"/>
  <c r="E226" i="5"/>
  <c r="V227" i="5"/>
  <c r="E227" i="5"/>
  <c r="X227" i="5" s="1"/>
  <c r="V228" i="5"/>
  <c r="E228" i="5"/>
  <c r="V229" i="5"/>
  <c r="E229" i="5"/>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V241" i="5"/>
  <c r="E241" i="5"/>
  <c r="V242" i="5"/>
  <c r="E242" i="5"/>
  <c r="X242" i="5" s="1"/>
  <c r="V243" i="5"/>
  <c r="E243" i="5"/>
  <c r="X243" i="5" s="1"/>
  <c r="V244" i="5"/>
  <c r="E244" i="5"/>
  <c r="V245" i="5"/>
  <c r="E245" i="5"/>
  <c r="X245" i="5" s="1"/>
  <c r="V246" i="5"/>
  <c r="E246" i="5"/>
  <c r="V247" i="5"/>
  <c r="E247" i="5"/>
  <c r="X247" i="5" s="1"/>
  <c r="V248" i="5"/>
  <c r="E248" i="5"/>
  <c r="X248" i="5" s="1"/>
  <c r="V249" i="5"/>
  <c r="E249" i="5"/>
  <c r="X249" i="5" s="1"/>
  <c r="V250" i="5"/>
  <c r="E250" i="5"/>
  <c r="V251" i="5"/>
  <c r="E251" i="5"/>
  <c r="X251" i="5" s="1"/>
  <c r="V252" i="5"/>
  <c r="E252" i="5"/>
  <c r="V253" i="5"/>
  <c r="E253" i="5"/>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V265" i="5"/>
  <c r="E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V277" i="5"/>
  <c r="E277" i="5"/>
  <c r="V278" i="5"/>
  <c r="E278" i="5"/>
  <c r="X278" i="5" s="1"/>
  <c r="V279" i="5"/>
  <c r="E279" i="5"/>
  <c r="X279" i="5" s="1"/>
  <c r="V280" i="5"/>
  <c r="E280" i="5"/>
  <c r="X280" i="5" s="1"/>
  <c r="V281" i="5"/>
  <c r="E281" i="5"/>
  <c r="V282" i="5"/>
  <c r="E282" i="5"/>
  <c r="X282" i="5" s="1"/>
  <c r="V283" i="5"/>
  <c r="E283" i="5"/>
  <c r="X283" i="5" s="1"/>
  <c r="V284" i="5"/>
  <c r="E284" i="5"/>
  <c r="X284" i="5" s="1"/>
  <c r="V285" i="5"/>
  <c r="E285" i="5"/>
  <c r="X285" i="5" s="1"/>
  <c r="V286" i="5"/>
  <c r="E286" i="5"/>
  <c r="X286" i="5" s="1"/>
  <c r="V287" i="5"/>
  <c r="E287" i="5"/>
  <c r="X287" i="5" s="1"/>
  <c r="V288" i="5"/>
  <c r="E288" i="5"/>
  <c r="V289" i="5"/>
  <c r="E289" i="5"/>
  <c r="V290" i="5"/>
  <c r="E290" i="5"/>
  <c r="X290" i="5" s="1"/>
  <c r="V291" i="5"/>
  <c r="E291" i="5"/>
  <c r="X291" i="5" s="1"/>
  <c r="V292" i="5"/>
  <c r="E292" i="5"/>
  <c r="X292" i="5" s="1"/>
  <c r="V293" i="5"/>
  <c r="E293" i="5"/>
  <c r="X293" i="5" s="1"/>
  <c r="V294" i="5"/>
  <c r="E294" i="5"/>
  <c r="X294" i="5" s="1"/>
  <c r="V295" i="5"/>
  <c r="E295" i="5"/>
  <c r="X295" i="5" s="1"/>
  <c r="V296" i="5"/>
  <c r="E296" i="5"/>
  <c r="V297" i="5"/>
  <c r="E297" i="5"/>
  <c r="X297" i="5" s="1"/>
  <c r="V298" i="5"/>
  <c r="E298" i="5"/>
  <c r="X298" i="5" s="1"/>
  <c r="V299" i="5"/>
  <c r="E299" i="5"/>
  <c r="X299" i="5" s="1"/>
  <c r="V300" i="5"/>
  <c r="E300" i="5"/>
  <c r="V301" i="5"/>
  <c r="E301" i="5"/>
  <c r="V302" i="5"/>
  <c r="E302" i="5"/>
  <c r="X302" i="5" s="1"/>
  <c r="V303" i="5"/>
  <c r="E303" i="5"/>
  <c r="X303" i="5" s="1"/>
  <c r="V304" i="5"/>
  <c r="E304" i="5"/>
  <c r="X304" i="5" s="1"/>
  <c r="V305" i="5"/>
  <c r="E305" i="5"/>
  <c r="X305" i="5" s="1"/>
  <c r="V306" i="5"/>
  <c r="E306" i="5"/>
  <c r="V307" i="5"/>
  <c r="E307" i="5"/>
  <c r="X307" i="5" s="1"/>
  <c r="V308" i="5"/>
  <c r="E308" i="5"/>
  <c r="X308" i="5" s="1"/>
  <c r="V309" i="5"/>
  <c r="E309" i="5"/>
  <c r="V310" i="5"/>
  <c r="E310" i="5"/>
  <c r="X310" i="5" s="1"/>
  <c r="V311" i="5"/>
  <c r="E311" i="5"/>
  <c r="X311" i="5" s="1"/>
  <c r="V312" i="5"/>
  <c r="E312" i="5"/>
  <c r="V313" i="5"/>
  <c r="E313" i="5"/>
  <c r="V314" i="5"/>
  <c r="E314" i="5"/>
  <c r="X314" i="5" s="1"/>
  <c r="V315" i="5"/>
  <c r="E315" i="5"/>
  <c r="X315" i="5" s="1"/>
  <c r="V316" i="5"/>
  <c r="E316" i="5"/>
  <c r="X316" i="5" s="1"/>
  <c r="V317" i="5"/>
  <c r="E317" i="5"/>
  <c r="V318" i="5"/>
  <c r="E318" i="5"/>
  <c r="V319" i="5"/>
  <c r="E319" i="5"/>
  <c r="X319" i="5" s="1"/>
  <c r="V320" i="5"/>
  <c r="E320" i="5"/>
  <c r="X320" i="5" s="1"/>
  <c r="V321" i="5"/>
  <c r="E321" i="5"/>
  <c r="X321" i="5" s="1"/>
  <c r="V322" i="5"/>
  <c r="E322" i="5"/>
  <c r="X322" i="5" s="1"/>
  <c r="V323" i="5"/>
  <c r="E323" i="5"/>
  <c r="X323" i="5" s="1"/>
  <c r="V324" i="5"/>
  <c r="E324" i="5"/>
  <c r="V325" i="5"/>
  <c r="E325" i="5"/>
  <c r="V326" i="5"/>
  <c r="E326" i="5"/>
  <c r="X326" i="5" s="1"/>
  <c r="V327" i="5"/>
  <c r="E327" i="5"/>
  <c r="X327" i="5" s="1"/>
  <c r="V328" i="5"/>
  <c r="E328" i="5"/>
  <c r="X328" i="5" s="1"/>
  <c r="V329" i="5"/>
  <c r="E329" i="5"/>
  <c r="X329" i="5" s="1"/>
  <c r="V330" i="5"/>
  <c r="E330" i="5"/>
  <c r="V331" i="5"/>
  <c r="E331" i="5"/>
  <c r="X331" i="5" s="1"/>
  <c r="V332" i="5"/>
  <c r="E332" i="5"/>
  <c r="X332" i="5" s="1"/>
  <c r="V333" i="5"/>
  <c r="E333" i="5"/>
  <c r="V334" i="5"/>
  <c r="E334" i="5"/>
  <c r="X334" i="5" s="1"/>
  <c r="V335" i="5"/>
  <c r="E335" i="5"/>
  <c r="X335" i="5" s="1"/>
  <c r="V336" i="5"/>
  <c r="E336" i="5"/>
  <c r="V337" i="5"/>
  <c r="E337" i="5"/>
  <c r="V338" i="5"/>
  <c r="E338" i="5"/>
  <c r="X338" i="5" s="1"/>
  <c r="V339" i="5"/>
  <c r="E339" i="5"/>
  <c r="X339" i="5" s="1"/>
  <c r="V340" i="5"/>
  <c r="E340" i="5"/>
  <c r="V341" i="5"/>
  <c r="E341" i="5"/>
  <c r="X341" i="5" s="1"/>
  <c r="V342" i="5"/>
  <c r="E342" i="5"/>
  <c r="V343" i="5"/>
  <c r="E343" i="5"/>
  <c r="X343" i="5" s="1"/>
  <c r="V344" i="5"/>
  <c r="E344" i="5"/>
  <c r="X344" i="5" s="1"/>
  <c r="V345" i="5"/>
  <c r="E345" i="5"/>
  <c r="X345" i="5" s="1"/>
  <c r="V346" i="5"/>
  <c r="E346" i="5"/>
  <c r="V347" i="5"/>
  <c r="E347" i="5"/>
  <c r="X347" i="5" s="1"/>
  <c r="V348" i="5"/>
  <c r="E348" i="5"/>
  <c r="V349" i="5"/>
  <c r="E349" i="5"/>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V361" i="5"/>
  <c r="E361" i="5"/>
  <c r="V362" i="5"/>
  <c r="E362" i="5"/>
  <c r="X362" i="5" s="1"/>
  <c r="V363" i="5"/>
  <c r="E363" i="5"/>
  <c r="X363" i="5" s="1"/>
  <c r="V364" i="5"/>
  <c r="E364" i="5"/>
  <c r="X364" i="5" s="1"/>
  <c r="V365" i="5"/>
  <c r="E365" i="5"/>
  <c r="X365" i="5" s="1"/>
  <c r="V366" i="5"/>
  <c r="E366" i="5"/>
  <c r="V367" i="5"/>
  <c r="E367" i="5"/>
  <c r="X367" i="5" s="1"/>
  <c r="V368" i="5"/>
  <c r="E368" i="5"/>
  <c r="X368" i="5" s="1"/>
  <c r="V369" i="5"/>
  <c r="E369" i="5"/>
  <c r="V370" i="5"/>
  <c r="E370" i="5"/>
  <c r="X370" i="5" s="1"/>
  <c r="V371" i="5"/>
  <c r="E371" i="5"/>
  <c r="X371" i="5" s="1"/>
  <c r="V372" i="5"/>
  <c r="E372" i="5"/>
  <c r="V373" i="5"/>
  <c r="E373" i="5"/>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V385" i="5"/>
  <c r="E385" i="5"/>
  <c r="V386" i="5"/>
  <c r="E386" i="5"/>
  <c r="X386" i="5" s="1"/>
  <c r="V387" i="5"/>
  <c r="E387" i="5"/>
  <c r="X387" i="5" s="1"/>
  <c r="V388" i="5"/>
  <c r="E388" i="5"/>
  <c r="X388" i="5" s="1"/>
  <c r="V389" i="5"/>
  <c r="E389" i="5"/>
  <c r="X389" i="5" s="1"/>
  <c r="V390" i="5"/>
  <c r="E390" i="5"/>
  <c r="V391" i="5"/>
  <c r="E391" i="5"/>
  <c r="X391" i="5" s="1"/>
  <c r="V392" i="5"/>
  <c r="E392" i="5"/>
  <c r="X392" i="5" s="1"/>
  <c r="V393" i="5"/>
  <c r="E393" i="5"/>
  <c r="X393" i="5" s="1"/>
  <c r="V394" i="5"/>
  <c r="E394" i="5"/>
  <c r="X394" i="5" s="1"/>
  <c r="V395" i="5"/>
  <c r="E395" i="5"/>
  <c r="X395" i="5" s="1"/>
  <c r="V396" i="5"/>
  <c r="E396" i="5"/>
  <c r="V397" i="5"/>
  <c r="E397" i="5"/>
  <c r="V398" i="5"/>
  <c r="E398" i="5"/>
  <c r="X398" i="5" s="1"/>
  <c r="V399" i="5"/>
  <c r="E399" i="5"/>
  <c r="X399" i="5" s="1"/>
  <c r="V400" i="5"/>
  <c r="E400" i="5"/>
  <c r="X400" i="5" s="1"/>
  <c r="V401" i="5"/>
  <c r="E401" i="5"/>
  <c r="X401" i="5" s="1"/>
  <c r="V402" i="5"/>
  <c r="E402" i="5"/>
  <c r="V403" i="5"/>
  <c r="E403" i="5"/>
  <c r="X403" i="5" s="1"/>
  <c r="V404" i="5"/>
  <c r="E404" i="5"/>
  <c r="X404" i="5" s="1"/>
  <c r="V405" i="5"/>
  <c r="E405" i="5"/>
  <c r="X405" i="5" s="1"/>
  <c r="V406" i="5"/>
  <c r="E406" i="5"/>
  <c r="X406" i="5" s="1"/>
  <c r="V407" i="5"/>
  <c r="E407" i="5"/>
  <c r="X407" i="5" s="1"/>
  <c r="V408" i="5"/>
  <c r="E408" i="5"/>
  <c r="V409" i="5"/>
  <c r="E409" i="5"/>
  <c r="V410" i="5"/>
  <c r="E410" i="5"/>
  <c r="X410" i="5" s="1"/>
  <c r="V411" i="5"/>
  <c r="E411" i="5"/>
  <c r="X411" i="5" s="1"/>
  <c r="V412" i="5"/>
  <c r="E412" i="5"/>
  <c r="X412" i="5" s="1"/>
  <c r="V413" i="5"/>
  <c r="E413" i="5"/>
  <c r="V414" i="5"/>
  <c r="E414" i="5"/>
  <c r="X414" i="5" s="1"/>
  <c r="V415" i="5"/>
  <c r="E415" i="5"/>
  <c r="X415" i="5" s="1"/>
  <c r="V416" i="5"/>
  <c r="E416" i="5"/>
  <c r="X416" i="5" s="1"/>
  <c r="V417" i="5"/>
  <c r="E417" i="5"/>
  <c r="X417" i="5" s="1"/>
  <c r="V418" i="5"/>
  <c r="E418" i="5"/>
  <c r="X418" i="5" s="1"/>
  <c r="V419" i="5"/>
  <c r="E419" i="5"/>
  <c r="X419" i="5" s="1"/>
  <c r="V420" i="5"/>
  <c r="E420" i="5"/>
  <c r="X420" i="5" s="1"/>
  <c r="V421" i="5"/>
  <c r="E421" i="5"/>
  <c r="V422" i="5"/>
  <c r="E422" i="5"/>
  <c r="X422" i="5" s="1"/>
  <c r="V423" i="5"/>
  <c r="E423" i="5"/>
  <c r="X423" i="5" s="1"/>
  <c r="V424" i="5"/>
  <c r="E424" i="5"/>
  <c r="X424" i="5" s="1"/>
  <c r="V425" i="5"/>
  <c r="E425" i="5"/>
  <c r="X425" i="5" s="1"/>
  <c r="V426" i="5"/>
  <c r="E426" i="5"/>
  <c r="V427" i="5"/>
  <c r="E427" i="5"/>
  <c r="X427" i="5" s="1"/>
  <c r="V428" i="5"/>
  <c r="E428" i="5"/>
  <c r="X428" i="5" s="1"/>
  <c r="V429" i="5"/>
  <c r="E429" i="5"/>
  <c r="X429" i="5" s="1"/>
  <c r="V430" i="5"/>
  <c r="E430" i="5"/>
  <c r="X430" i="5" s="1"/>
  <c r="V431" i="5"/>
  <c r="E431" i="5"/>
  <c r="X431" i="5" s="1"/>
  <c r="V432" i="5"/>
  <c r="E432" i="5"/>
  <c r="V433" i="5"/>
  <c r="E433" i="5"/>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V445" i="5"/>
  <c r="E445" i="5"/>
  <c r="V446" i="5"/>
  <c r="E446" i="5"/>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V457" i="5"/>
  <c r="E457" i="5"/>
  <c r="V458" i="5"/>
  <c r="E458" i="5"/>
  <c r="V459" i="5"/>
  <c r="E459" i="5"/>
  <c r="X459" i="5" s="1"/>
  <c r="V460" i="5"/>
  <c r="E460" i="5"/>
  <c r="V461" i="5"/>
  <c r="E461" i="5"/>
  <c r="X461" i="5" s="1"/>
  <c r="V462" i="5"/>
  <c r="E462" i="5"/>
  <c r="V463" i="5"/>
  <c r="E463" i="5"/>
  <c r="X463" i="5" s="1"/>
  <c r="V464" i="5"/>
  <c r="E464" i="5"/>
  <c r="X464" i="5" s="1"/>
  <c r="V465" i="5"/>
  <c r="E465" i="5"/>
  <c r="X465" i="5" s="1"/>
  <c r="V466" i="5"/>
  <c r="E466" i="5"/>
  <c r="X466" i="5" s="1"/>
  <c r="V467" i="5"/>
  <c r="E467" i="5"/>
  <c r="X467" i="5" s="1"/>
  <c r="V468" i="5"/>
  <c r="E468" i="5"/>
  <c r="X468" i="5" s="1"/>
  <c r="V469" i="5"/>
  <c r="E469" i="5"/>
  <c r="V470" i="5"/>
  <c r="E470" i="5"/>
  <c r="X470" i="5" s="1"/>
  <c r="V471" i="5"/>
  <c r="E471" i="5"/>
  <c r="X471" i="5" s="1"/>
  <c r="V472" i="5"/>
  <c r="E472" i="5"/>
  <c r="X472" i="5" s="1"/>
  <c r="V473" i="5"/>
  <c r="E473" i="5"/>
  <c r="V474" i="5"/>
  <c r="E474" i="5"/>
  <c r="V475" i="5"/>
  <c r="E475" i="5"/>
  <c r="X475" i="5" s="1"/>
  <c r="V476" i="5"/>
  <c r="E476" i="5"/>
  <c r="X476" i="5" s="1"/>
  <c r="V477" i="5"/>
  <c r="E477" i="5"/>
  <c r="X477" i="5" s="1"/>
  <c r="V478" i="5"/>
  <c r="E478" i="5"/>
  <c r="X478" i="5" s="1"/>
  <c r="V479" i="5"/>
  <c r="E479" i="5"/>
  <c r="X479" i="5" s="1"/>
  <c r="V480" i="5"/>
  <c r="E480" i="5"/>
  <c r="V481" i="5"/>
  <c r="E481" i="5"/>
  <c r="V482" i="5"/>
  <c r="E482" i="5"/>
  <c r="X482" i="5" s="1"/>
  <c r="V483" i="5"/>
  <c r="E483" i="5"/>
  <c r="X483" i="5" s="1"/>
  <c r="V484" i="5"/>
  <c r="E484" i="5"/>
  <c r="X484" i="5" s="1"/>
  <c r="V485" i="5"/>
  <c r="E485" i="5"/>
  <c r="X485" i="5" s="1"/>
  <c r="V486" i="5"/>
  <c r="E486" i="5"/>
  <c r="X486" i="5" s="1"/>
  <c r="V487" i="5"/>
  <c r="E487" i="5"/>
  <c r="V488" i="5"/>
  <c r="E488" i="5"/>
  <c r="X488" i="5" s="1"/>
  <c r="V489" i="5"/>
  <c r="E489" i="5"/>
  <c r="V490" i="5"/>
  <c r="E490" i="5"/>
  <c r="X490" i="5" s="1"/>
  <c r="V491" i="5"/>
  <c r="E491" i="5"/>
  <c r="X491" i="5" s="1"/>
  <c r="V492" i="5"/>
  <c r="E492" i="5"/>
  <c r="V493" i="5"/>
  <c r="E493" i="5"/>
  <c r="V494" i="5"/>
  <c r="E494" i="5"/>
  <c r="X494" i="5" s="1"/>
  <c r="V495" i="5"/>
  <c r="E495" i="5"/>
  <c r="X495" i="5" s="1"/>
  <c r="V496" i="5"/>
  <c r="E496" i="5"/>
  <c r="X496" i="5" s="1"/>
  <c r="V497" i="5"/>
  <c r="E497" i="5"/>
  <c r="X497" i="5" s="1"/>
  <c r="V498" i="5"/>
  <c r="E498" i="5"/>
  <c r="V499" i="5"/>
  <c r="E499" i="5"/>
  <c r="X499" i="5" s="1"/>
  <c r="V500" i="5"/>
  <c r="E500" i="5"/>
  <c r="X500" i="5" s="1"/>
  <c r="V501" i="5"/>
  <c r="E501" i="5"/>
  <c r="X501" i="5" s="1"/>
  <c r="V502" i="5"/>
  <c r="E502" i="5"/>
  <c r="X502" i="5" s="1"/>
  <c r="V503" i="5"/>
  <c r="E503" i="5"/>
  <c r="X503" i="5" s="1"/>
  <c r="V504" i="5"/>
  <c r="E504" i="5"/>
  <c r="V505" i="5"/>
  <c r="E505" i="5"/>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V529" i="5"/>
  <c r="E529" i="5"/>
  <c r="V530" i="5"/>
  <c r="E530" i="5"/>
  <c r="X530" i="5" s="1"/>
  <c r="V531" i="5"/>
  <c r="E531" i="5"/>
  <c r="X531" i="5" s="1"/>
  <c r="V532" i="5"/>
  <c r="E532" i="5"/>
  <c r="X532" i="5" s="1"/>
  <c r="V533" i="5"/>
  <c r="E533" i="5"/>
  <c r="X533" i="5" s="1"/>
  <c r="V534" i="5"/>
  <c r="E534" i="5"/>
  <c r="X534" i="5" s="1"/>
  <c r="V535" i="5"/>
  <c r="E535" i="5"/>
  <c r="X535" i="5" s="1"/>
  <c r="V536" i="5"/>
  <c r="E536" i="5"/>
  <c r="X536" i="5" s="1"/>
  <c r="V537" i="5"/>
  <c r="E537" i="5"/>
  <c r="V538" i="5"/>
  <c r="E538" i="5"/>
  <c r="X538" i="5" s="1"/>
  <c r="V539" i="5"/>
  <c r="E539" i="5"/>
  <c r="X539" i="5" s="1"/>
  <c r="V540" i="5"/>
  <c r="E540" i="5"/>
  <c r="V541" i="5"/>
  <c r="E541" i="5"/>
  <c r="V542" i="5"/>
  <c r="E542" i="5"/>
  <c r="X542" i="5" s="1"/>
  <c r="V543" i="5"/>
  <c r="E543" i="5"/>
  <c r="X543" i="5" s="1"/>
  <c r="V544" i="5"/>
  <c r="E544" i="5"/>
  <c r="X544" i="5" s="1"/>
  <c r="V545" i="5"/>
  <c r="E545" i="5"/>
  <c r="V546" i="5"/>
  <c r="E546" i="5"/>
  <c r="V547" i="5"/>
  <c r="E547" i="5"/>
  <c r="X547" i="5" s="1"/>
  <c r="V548" i="5"/>
  <c r="E548" i="5"/>
  <c r="X548" i="5" s="1"/>
  <c r="V549" i="5"/>
  <c r="E549" i="5"/>
  <c r="X549" i="5" s="1"/>
  <c r="V550" i="5"/>
  <c r="E550" i="5"/>
  <c r="X550" i="5" s="1"/>
  <c r="V551" i="5"/>
  <c r="E551" i="5"/>
  <c r="X551" i="5" s="1"/>
  <c r="V552" i="5"/>
  <c r="E552" i="5"/>
  <c r="V553" i="5"/>
  <c r="E553" i="5"/>
  <c r="V554" i="5"/>
  <c r="E554" i="5"/>
  <c r="X554" i="5" s="1"/>
  <c r="V555" i="5"/>
  <c r="E555" i="5"/>
  <c r="X555" i="5" s="1"/>
  <c r="V556" i="5"/>
  <c r="E556" i="5"/>
  <c r="X556" i="5" s="1"/>
  <c r="V557" i="5"/>
  <c r="E557" i="5"/>
  <c r="X557" i="5" s="1"/>
  <c r="V558" i="5"/>
  <c r="E558" i="5"/>
  <c r="V559" i="5"/>
  <c r="E559" i="5"/>
  <c r="X559" i="5" s="1"/>
  <c r="V560" i="5"/>
  <c r="E560" i="5"/>
  <c r="X560" i="5" s="1"/>
  <c r="V561" i="5"/>
  <c r="E561" i="5"/>
  <c r="X561" i="5" s="1"/>
  <c r="V562" i="5"/>
  <c r="E562" i="5"/>
  <c r="X562" i="5" s="1"/>
  <c r="V563" i="5"/>
  <c r="E563" i="5"/>
  <c r="X563" i="5" s="1"/>
  <c r="V564" i="5"/>
  <c r="E564" i="5"/>
  <c r="X564" i="5" s="1"/>
  <c r="V565" i="5"/>
  <c r="E565" i="5"/>
  <c r="V566" i="5"/>
  <c r="E566" i="5"/>
  <c r="X566" i="5" s="1"/>
  <c r="V567" i="5"/>
  <c r="E567" i="5"/>
  <c r="X567" i="5" s="1"/>
  <c r="V568" i="5"/>
  <c r="E568" i="5"/>
  <c r="X568" i="5" s="1"/>
  <c r="V569" i="5"/>
  <c r="E569" i="5"/>
  <c r="V570" i="5"/>
  <c r="E570" i="5"/>
  <c r="X570" i="5" s="1"/>
  <c r="V571" i="5"/>
  <c r="E571" i="5"/>
  <c r="X571" i="5" s="1"/>
  <c r="V572" i="5"/>
  <c r="E572" i="5"/>
  <c r="X572" i="5" s="1"/>
  <c r="V573" i="5"/>
  <c r="E573" i="5"/>
  <c r="X573" i="5" s="1"/>
  <c r="V574" i="5"/>
  <c r="E574" i="5"/>
  <c r="X574" i="5" s="1"/>
  <c r="V575" i="5"/>
  <c r="E575" i="5"/>
  <c r="X575" i="5" s="1"/>
  <c r="V576" i="5"/>
  <c r="E576" i="5"/>
  <c r="V577" i="5"/>
  <c r="E577" i="5"/>
  <c r="V578" i="5"/>
  <c r="E578" i="5"/>
  <c r="X578" i="5" s="1"/>
  <c r="V579" i="5"/>
  <c r="E579" i="5"/>
  <c r="X579" i="5" s="1"/>
  <c r="V580" i="5"/>
  <c r="E580" i="5"/>
  <c r="X580" i="5" s="1"/>
  <c r="V581" i="5"/>
  <c r="E581" i="5"/>
  <c r="X581" i="5" s="1"/>
  <c r="V582" i="5"/>
  <c r="E582" i="5"/>
  <c r="X582" i="5" s="1"/>
  <c r="V583" i="5"/>
  <c r="E583" i="5"/>
  <c r="V584" i="5"/>
  <c r="E584" i="5"/>
  <c r="X584" i="5" s="1"/>
  <c r="V585" i="5"/>
  <c r="E585" i="5"/>
  <c r="X585" i="5" s="1"/>
  <c r="V586" i="5"/>
  <c r="E586" i="5"/>
  <c r="X586" i="5" s="1"/>
  <c r="V587" i="5"/>
  <c r="E587" i="5"/>
  <c r="X587" i="5" s="1"/>
  <c r="V588" i="5"/>
  <c r="E588" i="5"/>
  <c r="V589" i="5"/>
  <c r="E589" i="5"/>
  <c r="V590" i="5"/>
  <c r="E590" i="5"/>
  <c r="X590" i="5" s="1"/>
  <c r="V591" i="5"/>
  <c r="E591" i="5"/>
  <c r="X591" i="5" s="1"/>
  <c r="V592" i="5"/>
  <c r="E592" i="5"/>
  <c r="V593" i="5"/>
  <c r="E593" i="5"/>
  <c r="X593" i="5" s="1"/>
  <c r="V594" i="5"/>
  <c r="E594" i="5"/>
  <c r="X594" i="5" s="1"/>
  <c r="V595" i="5"/>
  <c r="E595" i="5"/>
  <c r="X595" i="5" s="1"/>
  <c r="V596" i="5"/>
  <c r="E596" i="5"/>
  <c r="V597" i="5"/>
  <c r="E597" i="5"/>
  <c r="X597" i="5" s="1"/>
  <c r="V598" i="5"/>
  <c r="E598" i="5"/>
  <c r="X598" i="5" s="1"/>
  <c r="V599" i="5"/>
  <c r="E599" i="5"/>
  <c r="X599" i="5" s="1"/>
  <c r="V600" i="5"/>
  <c r="E600" i="5"/>
  <c r="V601" i="5"/>
  <c r="E601" i="5"/>
  <c r="V602" i="5"/>
  <c r="E602" i="5"/>
  <c r="X602" i="5" s="1"/>
  <c r="V603" i="5"/>
  <c r="E603" i="5"/>
  <c r="X603" i="5" s="1"/>
  <c r="V604" i="5"/>
  <c r="E604" i="5"/>
  <c r="X604" i="5" s="1"/>
  <c r="V605" i="5"/>
  <c r="E605" i="5"/>
  <c r="X605" i="5" s="1"/>
  <c r="V606" i="5"/>
  <c r="E606" i="5"/>
  <c r="V607" i="5"/>
  <c r="E607" i="5"/>
  <c r="X607" i="5" s="1"/>
  <c r="V608" i="5"/>
  <c r="E608" i="5"/>
  <c r="X608" i="5" s="1"/>
  <c r="V609" i="5"/>
  <c r="E609" i="5"/>
  <c r="X609" i="5" s="1"/>
  <c r="V610" i="5"/>
  <c r="E610" i="5"/>
  <c r="X610" i="5" s="1"/>
  <c r="V611" i="5"/>
  <c r="E611" i="5"/>
  <c r="X611" i="5" s="1"/>
  <c r="V612" i="5"/>
  <c r="E612" i="5"/>
  <c r="V613" i="5"/>
  <c r="E613" i="5"/>
  <c r="V614" i="5"/>
  <c r="E614" i="5"/>
  <c r="X614" i="5" s="1"/>
  <c r="V615" i="5"/>
  <c r="E615" i="5"/>
  <c r="X615" i="5" s="1"/>
  <c r="V616" i="5"/>
  <c r="E616" i="5"/>
  <c r="X616" i="5" s="1"/>
  <c r="V617" i="5"/>
  <c r="E617" i="5"/>
  <c r="X617" i="5" s="1"/>
  <c r="V618" i="5"/>
  <c r="E618" i="5"/>
  <c r="X618" i="5" s="1"/>
  <c r="V619" i="5"/>
  <c r="E619" i="5"/>
  <c r="X619" i="5" s="1"/>
  <c r="V620" i="5"/>
  <c r="E620" i="5"/>
  <c r="X620" i="5" s="1"/>
  <c r="V621" i="5"/>
  <c r="E621" i="5"/>
  <c r="V622" i="5"/>
  <c r="E622" i="5"/>
  <c r="X622" i="5" s="1"/>
  <c r="V623" i="5"/>
  <c r="E623" i="5"/>
  <c r="V624" i="5"/>
  <c r="E624" i="5"/>
  <c r="V625" i="5"/>
  <c r="E625" i="5"/>
  <c r="V626" i="5"/>
  <c r="E626" i="5"/>
  <c r="X626" i="5" s="1"/>
  <c r="V627" i="5"/>
  <c r="E627" i="5"/>
  <c r="X627" i="5" s="1"/>
  <c r="V628" i="5"/>
  <c r="E628" i="5"/>
  <c r="X628" i="5" s="1"/>
  <c r="V629" i="5"/>
  <c r="E629" i="5"/>
  <c r="X629" i="5" s="1"/>
  <c r="V630" i="5"/>
  <c r="E630" i="5"/>
  <c r="X630" i="5" s="1"/>
  <c r="V631" i="5"/>
  <c r="E631" i="5"/>
  <c r="X631" i="5" s="1"/>
  <c r="V632" i="5"/>
  <c r="E632" i="5"/>
  <c r="X632" i="5" s="1"/>
  <c r="V633" i="5"/>
  <c r="E633" i="5"/>
  <c r="V634" i="5"/>
  <c r="E634" i="5"/>
  <c r="X634" i="5" s="1"/>
  <c r="V635" i="5"/>
  <c r="E635" i="5"/>
  <c r="X635" i="5" s="1"/>
  <c r="V636" i="5"/>
  <c r="E636" i="5"/>
  <c r="X636" i="5" s="1"/>
  <c r="V637" i="5"/>
  <c r="E637" i="5"/>
  <c r="V638" i="5"/>
  <c r="E638" i="5"/>
  <c r="X638" i="5" s="1"/>
  <c r="V639" i="5"/>
  <c r="E639" i="5"/>
  <c r="X639" i="5" s="1"/>
  <c r="V640" i="5"/>
  <c r="E640" i="5"/>
  <c r="V641" i="5"/>
  <c r="E641" i="5"/>
  <c r="X641" i="5" s="1"/>
  <c r="V642" i="5"/>
  <c r="E642" i="5"/>
  <c r="X642" i="5" s="1"/>
  <c r="V643" i="5"/>
  <c r="E643" i="5"/>
  <c r="X643" i="5" s="1"/>
  <c r="V644" i="5"/>
  <c r="E644" i="5"/>
  <c r="X644" i="5" s="1"/>
  <c r="V645" i="5"/>
  <c r="E645" i="5"/>
  <c r="X645" i="5" s="1"/>
  <c r="V646" i="5"/>
  <c r="E646" i="5"/>
  <c r="X646" i="5" s="1"/>
  <c r="V647" i="5"/>
  <c r="E647" i="5"/>
  <c r="X647" i="5" s="1"/>
  <c r="V648" i="5"/>
  <c r="E648" i="5"/>
  <c r="V649" i="5"/>
  <c r="E649" i="5"/>
  <c r="V650" i="5"/>
  <c r="E650" i="5"/>
  <c r="X650" i="5" s="1"/>
  <c r="V651" i="5"/>
  <c r="E651" i="5"/>
  <c r="X651" i="5" s="1"/>
  <c r="V652" i="5"/>
  <c r="E652" i="5"/>
  <c r="X652" i="5" s="1"/>
  <c r="V653" i="5"/>
  <c r="E653" i="5"/>
  <c r="X653" i="5" s="1"/>
  <c r="V654" i="5"/>
  <c r="E654" i="5"/>
  <c r="X654" i="5" s="1"/>
  <c r="V655" i="5"/>
  <c r="E655" i="5"/>
  <c r="X655" i="5" s="1"/>
  <c r="V656" i="5"/>
  <c r="E656" i="5"/>
  <c r="X656" i="5" s="1"/>
  <c r="V657" i="5"/>
  <c r="E657" i="5"/>
  <c r="V658" i="5"/>
  <c r="E658" i="5"/>
  <c r="X658" i="5" s="1"/>
  <c r="V659" i="5"/>
  <c r="E659" i="5"/>
  <c r="X659" i="5" s="1"/>
  <c r="V660" i="5"/>
  <c r="E660" i="5"/>
  <c r="X660" i="5" s="1"/>
  <c r="V661" i="5"/>
  <c r="E661" i="5"/>
  <c r="V662" i="5"/>
  <c r="E662" i="5"/>
  <c r="X662" i="5" s="1"/>
  <c r="V663" i="5"/>
  <c r="E663" i="5"/>
  <c r="X663" i="5" s="1"/>
  <c r="V664" i="5"/>
  <c r="E664" i="5"/>
  <c r="X664" i="5" s="1"/>
  <c r="V665" i="5"/>
  <c r="E665" i="5"/>
  <c r="X665" i="5" s="1"/>
  <c r="V666" i="5"/>
  <c r="E666" i="5"/>
  <c r="X666" i="5" s="1"/>
  <c r="V667" i="5"/>
  <c r="E667" i="5"/>
  <c r="X667" i="5" s="1"/>
  <c r="V668" i="5"/>
  <c r="E668" i="5"/>
  <c r="X668" i="5" s="1"/>
  <c r="V669" i="5"/>
  <c r="E669" i="5"/>
  <c r="V670" i="5"/>
  <c r="E670" i="5"/>
  <c r="X670" i="5" s="1"/>
  <c r="V671" i="5"/>
  <c r="E671" i="5"/>
  <c r="V672" i="5"/>
  <c r="E672" i="5"/>
  <c r="V673" i="5"/>
  <c r="E673" i="5"/>
  <c r="V674" i="5"/>
  <c r="E674" i="5"/>
  <c r="X674" i="5" s="1"/>
  <c r="V675" i="5"/>
  <c r="E675" i="5"/>
  <c r="X675" i="5" s="1"/>
  <c r="V676" i="5"/>
  <c r="E676" i="5"/>
  <c r="X676" i="5" s="1"/>
  <c r="V677" i="5"/>
  <c r="E677" i="5"/>
  <c r="X677" i="5" s="1"/>
  <c r="V678" i="5"/>
  <c r="E678" i="5"/>
  <c r="V679" i="5"/>
  <c r="E679" i="5"/>
  <c r="V680" i="5"/>
  <c r="E680" i="5"/>
  <c r="X680" i="5" s="1"/>
  <c r="V681" i="5"/>
  <c r="E681" i="5"/>
  <c r="X681" i="5" s="1"/>
  <c r="V682" i="5"/>
  <c r="E682" i="5"/>
  <c r="X682" i="5" s="1"/>
  <c r="V683" i="5"/>
  <c r="E683" i="5"/>
  <c r="X683" i="5" s="1"/>
  <c r="V684" i="5"/>
  <c r="E684" i="5"/>
  <c r="V685" i="5"/>
  <c r="E685" i="5"/>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V710" i="5"/>
  <c r="E710" i="5"/>
  <c r="X710" i="5" s="1"/>
  <c r="V711" i="5"/>
  <c r="E711" i="5"/>
  <c r="X711" i="5" s="1"/>
  <c r="V712" i="5"/>
  <c r="E712" i="5"/>
  <c r="X712" i="5" s="1"/>
  <c r="V713" i="5"/>
  <c r="E713" i="5"/>
  <c r="X713" i="5" s="1"/>
  <c r="V714" i="5"/>
  <c r="E714" i="5"/>
  <c r="X714" i="5" s="1"/>
  <c r="V715" i="5"/>
  <c r="E715" i="5"/>
  <c r="X715" i="5" s="1"/>
  <c r="V716" i="5"/>
  <c r="E716" i="5"/>
  <c r="X716" i="5" s="1"/>
  <c r="V717" i="5"/>
  <c r="E717" i="5"/>
  <c r="V718" i="5"/>
  <c r="E718" i="5"/>
  <c r="X718" i="5" s="1"/>
  <c r="V719" i="5"/>
  <c r="E719" i="5"/>
  <c r="X719" i="5" s="1"/>
  <c r="V720" i="5"/>
  <c r="E720" i="5"/>
  <c r="V721" i="5"/>
  <c r="E721" i="5"/>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V734" i="5"/>
  <c r="E734" i="5"/>
  <c r="X734" i="5" s="1"/>
  <c r="V735" i="5"/>
  <c r="E735" i="5"/>
  <c r="X735" i="5" s="1"/>
  <c r="V736" i="5"/>
  <c r="E736" i="5"/>
  <c r="X736" i="5" s="1"/>
  <c r="V737" i="5"/>
  <c r="E737" i="5"/>
  <c r="V738" i="5"/>
  <c r="E738" i="5"/>
  <c r="X738" i="5" s="1"/>
  <c r="V739" i="5"/>
  <c r="E739" i="5"/>
  <c r="X739" i="5" s="1"/>
  <c r="V740" i="5"/>
  <c r="E740" i="5"/>
  <c r="X740" i="5" s="1"/>
  <c r="V741" i="5"/>
  <c r="E741" i="5"/>
  <c r="X741" i="5" s="1"/>
  <c r="V742" i="5"/>
  <c r="E742" i="5"/>
  <c r="X742" i="5" s="1"/>
  <c r="V743" i="5"/>
  <c r="E743" i="5"/>
  <c r="X743" i="5" s="1"/>
  <c r="V744" i="5"/>
  <c r="E744" i="5"/>
  <c r="V745" i="5"/>
  <c r="E745" i="5"/>
  <c r="V746" i="5"/>
  <c r="E746" i="5"/>
  <c r="X746" i="5" s="1"/>
  <c r="V747" i="5"/>
  <c r="E747" i="5"/>
  <c r="X747" i="5" s="1"/>
  <c r="V748" i="5"/>
  <c r="E748" i="5"/>
  <c r="X748" i="5" s="1"/>
  <c r="V749" i="5"/>
  <c r="E749" i="5"/>
  <c r="X749" i="5" s="1"/>
  <c r="V750" i="5"/>
  <c r="E750" i="5"/>
  <c r="V751" i="5"/>
  <c r="E751" i="5"/>
  <c r="X751" i="5" s="1"/>
  <c r="V752" i="5"/>
  <c r="E752" i="5"/>
  <c r="X752" i="5" s="1"/>
  <c r="V753" i="5"/>
  <c r="E753" i="5"/>
  <c r="X753" i="5" s="1"/>
  <c r="V754" i="5"/>
  <c r="E754" i="5"/>
  <c r="X754" i="5" s="1"/>
  <c r="V755" i="5"/>
  <c r="E755" i="5"/>
  <c r="X755" i="5" s="1"/>
  <c r="V756" i="5"/>
  <c r="E756" i="5"/>
  <c r="V757" i="5"/>
  <c r="E757" i="5"/>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X766" i="5" s="1"/>
  <c r="V767" i="5"/>
  <c r="E767" i="5"/>
  <c r="X767" i="5" s="1"/>
  <c r="V768" i="5"/>
  <c r="E768" i="5"/>
  <c r="V769" i="5"/>
  <c r="E769" i="5"/>
  <c r="V770" i="5"/>
  <c r="E770" i="5"/>
  <c r="X770" i="5" s="1"/>
  <c r="V771" i="5"/>
  <c r="E771" i="5"/>
  <c r="X771" i="5" s="1"/>
  <c r="V772" i="5"/>
  <c r="E772" i="5"/>
  <c r="X772" i="5" s="1"/>
  <c r="V773" i="5"/>
  <c r="E773" i="5"/>
  <c r="V774" i="5"/>
  <c r="E774" i="5"/>
  <c r="X774" i="5" s="1"/>
  <c r="V775" i="5"/>
  <c r="E775" i="5"/>
  <c r="X775" i="5" s="1"/>
  <c r="V776" i="5"/>
  <c r="E776" i="5"/>
  <c r="X776" i="5" s="1"/>
  <c r="V777" i="5"/>
  <c r="E777" i="5"/>
  <c r="X777" i="5" s="1"/>
  <c r="V778" i="5"/>
  <c r="E778" i="5"/>
  <c r="X778" i="5" s="1"/>
  <c r="V779" i="5"/>
  <c r="E779" i="5"/>
  <c r="X779" i="5" s="1"/>
  <c r="V780" i="5"/>
  <c r="E780" i="5"/>
  <c r="V781" i="5"/>
  <c r="E781" i="5"/>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V793" i="5"/>
  <c r="E793" i="5"/>
  <c r="V794" i="5"/>
  <c r="E794" i="5"/>
  <c r="X794" i="5" s="1"/>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V806" i="5"/>
  <c r="E806" i="5"/>
  <c r="X806" i="5" s="1"/>
  <c r="V807" i="5"/>
  <c r="E807" i="5"/>
  <c r="X807" i="5" s="1"/>
  <c r="V808" i="5"/>
  <c r="E808" i="5"/>
  <c r="V809" i="5"/>
  <c r="E809" i="5"/>
  <c r="X809" i="5" s="1"/>
  <c r="V810" i="5"/>
  <c r="E810" i="5"/>
  <c r="X810" i="5" s="1"/>
  <c r="V811" i="5"/>
  <c r="E811" i="5"/>
  <c r="X811" i="5" s="1"/>
  <c r="V812" i="5"/>
  <c r="E812" i="5"/>
  <c r="X812" i="5" s="1"/>
  <c r="V813" i="5"/>
  <c r="E813" i="5"/>
  <c r="X813" i="5" s="1"/>
  <c r="V814" i="5"/>
  <c r="E814" i="5"/>
  <c r="X814" i="5" s="1"/>
  <c r="V815" i="5"/>
  <c r="E815" i="5"/>
  <c r="X815" i="5" s="1"/>
  <c r="V816" i="5"/>
  <c r="E816" i="5"/>
  <c r="V817" i="5"/>
  <c r="E817" i="5"/>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V841" i="5"/>
  <c r="E841" i="5"/>
  <c r="V842" i="5"/>
  <c r="E842" i="5"/>
  <c r="X842" i="5" s="1"/>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X851" i="5" s="1"/>
  <c r="V852" i="5"/>
  <c r="E852" i="5"/>
  <c r="V853" i="5"/>
  <c r="E853" i="5"/>
  <c r="V854" i="5"/>
  <c r="E854" i="5"/>
  <c r="X854" i="5" s="1"/>
  <c r="V855" i="5"/>
  <c r="E855" i="5"/>
  <c r="X855" i="5" s="1"/>
  <c r="V856" i="5"/>
  <c r="E856" i="5"/>
  <c r="X856" i="5" s="1"/>
  <c r="V857" i="5"/>
  <c r="E857" i="5"/>
  <c r="X857" i="5" s="1"/>
  <c r="V858" i="5"/>
  <c r="E858" i="5"/>
  <c r="V859" i="5"/>
  <c r="E859" i="5"/>
  <c r="X859" i="5" s="1"/>
  <c r="V860" i="5"/>
  <c r="E860" i="5"/>
  <c r="X860" i="5" s="1"/>
  <c r="V861" i="5"/>
  <c r="E861" i="5"/>
  <c r="X861" i="5" s="1"/>
  <c r="V862" i="5"/>
  <c r="E862" i="5"/>
  <c r="X862" i="5" s="1"/>
  <c r="V863" i="5"/>
  <c r="E863" i="5"/>
  <c r="X863" i="5" s="1"/>
  <c r="V864" i="5"/>
  <c r="E864" i="5"/>
  <c r="V865" i="5"/>
  <c r="E865" i="5"/>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V877" i="5"/>
  <c r="E877" i="5"/>
  <c r="V878" i="5"/>
  <c r="E878" i="5"/>
  <c r="X878" i="5" s="1"/>
  <c r="V879" i="5"/>
  <c r="E879" i="5"/>
  <c r="X879" i="5" s="1"/>
  <c r="V880" i="5"/>
  <c r="E880" i="5"/>
  <c r="X880" i="5" s="1"/>
  <c r="V881" i="5"/>
  <c r="E881" i="5"/>
  <c r="X881" i="5" s="1"/>
  <c r="V882" i="5"/>
  <c r="E882" i="5"/>
  <c r="V883" i="5"/>
  <c r="E883" i="5"/>
  <c r="X883" i="5" s="1"/>
  <c r="V884" i="5"/>
  <c r="E884" i="5"/>
  <c r="X884" i="5" s="1"/>
  <c r="V885" i="5"/>
  <c r="E885" i="5"/>
  <c r="X885" i="5" s="1"/>
  <c r="V886" i="5"/>
  <c r="E886" i="5"/>
  <c r="X886" i="5" s="1"/>
  <c r="V887" i="5"/>
  <c r="E887" i="5"/>
  <c r="X887" i="5" s="1"/>
  <c r="V888" i="5"/>
  <c r="E888" i="5"/>
  <c r="V889" i="5"/>
  <c r="E889" i="5"/>
  <c r="V890" i="5"/>
  <c r="E890" i="5"/>
  <c r="V891" i="5"/>
  <c r="E891" i="5"/>
  <c r="X891" i="5" s="1"/>
  <c r="V892" i="5"/>
  <c r="E892" i="5"/>
  <c r="X892" i="5" s="1"/>
  <c r="V893" i="5"/>
  <c r="E893" i="5"/>
  <c r="X893" i="5" s="1"/>
  <c r="V894" i="5"/>
  <c r="E894" i="5"/>
  <c r="X894" i="5" s="1"/>
  <c r="V895" i="5"/>
  <c r="E895" i="5"/>
  <c r="V896" i="5"/>
  <c r="E896" i="5"/>
  <c r="X896" i="5" s="1"/>
  <c r="V897" i="5"/>
  <c r="E897" i="5"/>
  <c r="X897" i="5" s="1"/>
  <c r="V898" i="5"/>
  <c r="E898" i="5"/>
  <c r="X898" i="5" s="1"/>
  <c r="V899" i="5"/>
  <c r="E899" i="5"/>
  <c r="X899" i="5" s="1"/>
  <c r="V900" i="5"/>
  <c r="E900" i="5"/>
  <c r="V901" i="5"/>
  <c r="E901" i="5"/>
  <c r="V902" i="5"/>
  <c r="E902" i="5"/>
  <c r="X902" i="5" s="1"/>
  <c r="V903" i="5"/>
  <c r="E903" i="5"/>
  <c r="X903" i="5" s="1"/>
  <c r="V904" i="5"/>
  <c r="E904" i="5"/>
  <c r="X904" i="5" s="1"/>
  <c r="V905" i="5"/>
  <c r="E905" i="5"/>
  <c r="X905" i="5" s="1"/>
  <c r="V906" i="5"/>
  <c r="E906" i="5"/>
  <c r="X906" i="5" s="1"/>
  <c r="V907" i="5"/>
  <c r="E907" i="5"/>
  <c r="V908" i="5"/>
  <c r="E908" i="5"/>
  <c r="X908" i="5" s="1"/>
  <c r="V909" i="5"/>
  <c r="E909" i="5"/>
  <c r="X909" i="5" s="1"/>
  <c r="V910" i="5"/>
  <c r="E910" i="5"/>
  <c r="X910" i="5" s="1"/>
  <c r="V911" i="5"/>
  <c r="E911" i="5"/>
  <c r="X911" i="5" s="1"/>
  <c r="V912" i="5"/>
  <c r="E912" i="5"/>
  <c r="V913" i="5"/>
  <c r="E913" i="5"/>
  <c r="V914" i="5"/>
  <c r="E914" i="5"/>
  <c r="X914" i="5" s="1"/>
  <c r="V915" i="5"/>
  <c r="E915" i="5"/>
  <c r="X915" i="5" s="1"/>
  <c r="V916" i="5"/>
  <c r="E916" i="5"/>
  <c r="X916" i="5" s="1"/>
  <c r="V917" i="5"/>
  <c r="E917" i="5"/>
  <c r="X917" i="5" s="1"/>
  <c r="V918" i="5"/>
  <c r="E918" i="5"/>
  <c r="V919" i="5"/>
  <c r="E919" i="5"/>
  <c r="X919" i="5" s="1"/>
  <c r="V920" i="5"/>
  <c r="E920" i="5"/>
  <c r="X920" i="5" s="1"/>
  <c r="V921" i="5"/>
  <c r="E921" i="5"/>
  <c r="X921" i="5" s="1"/>
  <c r="V922" i="5"/>
  <c r="E922" i="5"/>
  <c r="X922" i="5" s="1"/>
  <c r="V923" i="5"/>
  <c r="E923" i="5"/>
  <c r="X923" i="5" s="1"/>
  <c r="V924" i="5"/>
  <c r="E924" i="5"/>
  <c r="X924" i="5" s="1"/>
  <c r="V925" i="5"/>
  <c r="E925" i="5"/>
  <c r="V926" i="5"/>
  <c r="E926" i="5"/>
  <c r="X926" i="5" s="1"/>
  <c r="V927" i="5"/>
  <c r="E927" i="5"/>
  <c r="X927" i="5" s="1"/>
  <c r="V928" i="5"/>
  <c r="E928" i="5"/>
  <c r="X928" i="5" s="1"/>
  <c r="V929" i="5"/>
  <c r="E929" i="5"/>
  <c r="V930" i="5"/>
  <c r="E930" i="5"/>
  <c r="V931" i="5"/>
  <c r="E931" i="5"/>
  <c r="X931" i="5" s="1"/>
  <c r="V932" i="5"/>
  <c r="E932" i="5"/>
  <c r="X932" i="5" s="1"/>
  <c r="V933" i="5"/>
  <c r="E933" i="5"/>
  <c r="X933" i="5" s="1"/>
  <c r="V934" i="5"/>
  <c r="E934" i="5"/>
  <c r="X934" i="5" s="1"/>
  <c r="V935" i="5"/>
  <c r="E935" i="5"/>
  <c r="X935" i="5" s="1"/>
  <c r="V936" i="5"/>
  <c r="E936" i="5"/>
  <c r="V937" i="5"/>
  <c r="E937" i="5"/>
  <c r="V938" i="5"/>
  <c r="E938" i="5"/>
  <c r="X938" i="5" s="1"/>
  <c r="V939" i="5"/>
  <c r="E939" i="5"/>
  <c r="X939" i="5" s="1"/>
  <c r="V940" i="5"/>
  <c r="E940" i="5"/>
  <c r="V941" i="5"/>
  <c r="E941" i="5"/>
  <c r="X941" i="5" s="1"/>
  <c r="V942" i="5"/>
  <c r="E942" i="5"/>
  <c r="V943" i="5"/>
  <c r="E943" i="5"/>
  <c r="X943" i="5" s="1"/>
  <c r="V944" i="5"/>
  <c r="E944" i="5"/>
  <c r="X944" i="5" s="1"/>
  <c r="V945" i="5"/>
  <c r="E945" i="5"/>
  <c r="X945" i="5" s="1"/>
  <c r="V946" i="5"/>
  <c r="E946" i="5"/>
  <c r="X946" i="5" s="1"/>
  <c r="V947" i="5"/>
  <c r="E947" i="5"/>
  <c r="X947" i="5" s="1"/>
  <c r="V948" i="5"/>
  <c r="E948" i="5"/>
  <c r="X948" i="5" s="1"/>
  <c r="V949" i="5"/>
  <c r="E949" i="5"/>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V961" i="5"/>
  <c r="E961" i="5"/>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V973" i="5"/>
  <c r="E973" i="5"/>
  <c r="V974" i="5"/>
  <c r="E974" i="5"/>
  <c r="X974" i="5" s="1"/>
  <c r="V975" i="5"/>
  <c r="E975" i="5"/>
  <c r="X975" i="5" s="1"/>
  <c r="V976" i="5"/>
  <c r="E976" i="5"/>
  <c r="X976" i="5" s="1"/>
  <c r="V977" i="5"/>
  <c r="E977" i="5"/>
  <c r="V978" i="5"/>
  <c r="E978" i="5"/>
  <c r="V979" i="5"/>
  <c r="E979" i="5"/>
  <c r="X979" i="5" s="1"/>
  <c r="V980" i="5"/>
  <c r="E980" i="5"/>
  <c r="X980" i="5" s="1"/>
  <c r="V981" i="5"/>
  <c r="E981" i="5"/>
  <c r="X981" i="5" s="1"/>
  <c r="V982" i="5"/>
  <c r="E982" i="5"/>
  <c r="X982" i="5" s="1"/>
  <c r="V983" i="5"/>
  <c r="E983" i="5"/>
  <c r="X983" i="5" s="1"/>
  <c r="V984" i="5"/>
  <c r="E984" i="5"/>
  <c r="V985" i="5"/>
  <c r="E985" i="5"/>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V997" i="5"/>
  <c r="E997" i="5"/>
  <c r="V998" i="5"/>
  <c r="E998" i="5"/>
  <c r="X998" i="5" s="1"/>
  <c r="V999" i="5"/>
  <c r="E999" i="5"/>
  <c r="X999" i="5" s="1"/>
  <c r="V1000" i="5"/>
  <c r="E1000" i="5"/>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V1009" i="5"/>
  <c r="E1009" i="5"/>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V1021" i="5"/>
  <c r="E1021" i="5"/>
  <c r="V1022" i="5"/>
  <c r="E1022" i="5"/>
  <c r="X1022" i="5" s="1"/>
  <c r="V1023" i="5"/>
  <c r="E1023" i="5"/>
  <c r="X1023" i="5" s="1"/>
  <c r="V1024" i="5"/>
  <c r="E1024" i="5"/>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V1033" i="5"/>
  <c r="E1033" i="5"/>
  <c r="V1034" i="5"/>
  <c r="E1034" i="5"/>
  <c r="X1034" i="5" s="1"/>
  <c r="V1035" i="5"/>
  <c r="E1035" i="5"/>
  <c r="X1035" i="5" s="1"/>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V1045" i="5"/>
  <c r="E1045" i="5"/>
  <c r="V1046" i="5"/>
  <c r="E1046" i="5"/>
  <c r="X1046" i="5" s="1"/>
  <c r="V1047" i="5"/>
  <c r="E1047" i="5"/>
  <c r="X1047" i="5" s="1"/>
  <c r="V1048" i="5"/>
  <c r="E1048" i="5"/>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V1057" i="5"/>
  <c r="E1057" i="5"/>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V1069" i="5"/>
  <c r="E1069" i="5"/>
  <c r="V1070" i="5"/>
  <c r="E1070" i="5"/>
  <c r="X1070" i="5" s="1"/>
  <c r="V1071" i="5"/>
  <c r="E1071" i="5"/>
  <c r="X1071" i="5" s="1"/>
  <c r="V1072" i="5"/>
  <c r="E1072" i="5"/>
  <c r="X1072" i="5" s="1"/>
  <c r="V1073" i="5"/>
  <c r="E1073" i="5"/>
  <c r="X1073" i="5" s="1"/>
  <c r="V1074" i="5"/>
  <c r="E1074" i="5"/>
  <c r="V1075" i="5"/>
  <c r="E1075" i="5"/>
  <c r="X1075" i="5" s="1"/>
  <c r="V1076" i="5"/>
  <c r="E1076" i="5"/>
  <c r="V1077" i="5"/>
  <c r="E1077" i="5"/>
  <c r="X1077" i="5" s="1"/>
  <c r="V1078" i="5"/>
  <c r="E1078" i="5"/>
  <c r="X1078" i="5" s="1"/>
  <c r="V1079" i="5"/>
  <c r="E1079" i="5"/>
  <c r="V1080" i="5"/>
  <c r="E1080" i="5"/>
  <c r="V1081" i="5"/>
  <c r="E1081" i="5"/>
  <c r="V1082" i="5"/>
  <c r="E1082" i="5"/>
  <c r="X1082" i="5" s="1"/>
  <c r="V1083" i="5"/>
  <c r="E1083" i="5"/>
  <c r="X1083" i="5" s="1"/>
  <c r="V1084" i="5"/>
  <c r="E1084" i="5"/>
  <c r="V1085" i="5"/>
  <c r="E1085" i="5"/>
  <c r="X1085" i="5" s="1"/>
  <c r="V1086" i="5"/>
  <c r="E1086" i="5"/>
  <c r="X1086" i="5" s="1"/>
  <c r="V1087" i="5"/>
  <c r="E1087" i="5"/>
  <c r="X1087" i="5" s="1"/>
  <c r="V1088" i="5"/>
  <c r="E1088" i="5"/>
  <c r="X1088" i="5" s="1"/>
  <c r="V1089" i="5"/>
  <c r="E1089" i="5"/>
  <c r="X1089" i="5" s="1"/>
  <c r="V1090" i="5"/>
  <c r="E1090" i="5"/>
  <c r="V1091" i="5"/>
  <c r="E1091" i="5"/>
  <c r="X1091" i="5" s="1"/>
  <c r="V1092" i="5"/>
  <c r="E1092" i="5"/>
  <c r="V1093" i="5"/>
  <c r="E1093" i="5"/>
  <c r="V1094" i="5"/>
  <c r="E1094" i="5"/>
  <c r="X1094" i="5" s="1"/>
  <c r="V1095" i="5"/>
  <c r="E1095" i="5"/>
  <c r="X1095" i="5" s="1"/>
  <c r="V1096" i="5"/>
  <c r="E1096" i="5"/>
  <c r="X1096" i="5" s="1"/>
  <c r="V1097" i="5"/>
  <c r="E1097" i="5"/>
  <c r="X1097" i="5" s="1"/>
  <c r="V1098" i="5"/>
  <c r="E1098" i="5"/>
  <c r="V1099" i="5"/>
  <c r="E1099" i="5"/>
  <c r="X1099" i="5" s="1"/>
  <c r="V1100" i="5"/>
  <c r="E1100" i="5"/>
  <c r="X1100" i="5" s="1"/>
  <c r="V1101" i="5"/>
  <c r="E1101" i="5"/>
  <c r="X1101" i="5" s="1"/>
  <c r="V1102" i="5"/>
  <c r="E1102" i="5"/>
  <c r="X1102" i="5" s="1"/>
  <c r="V1103" i="5"/>
  <c r="E1103" i="5"/>
  <c r="X1103" i="5" s="1"/>
  <c r="V1104" i="5"/>
  <c r="E1104" i="5"/>
  <c r="V1105" i="5"/>
  <c r="E1105" i="5"/>
  <c r="V1106" i="5"/>
  <c r="E1106" i="5"/>
  <c r="X1106" i="5" s="1"/>
  <c r="V1107" i="5"/>
  <c r="E1107" i="5"/>
  <c r="X1107" i="5" s="1"/>
  <c r="V1108" i="5"/>
  <c r="E1108" i="5"/>
  <c r="X1108" i="5" s="1"/>
  <c r="V1109" i="5"/>
  <c r="E1109" i="5"/>
  <c r="X1109" i="5" s="1"/>
  <c r="V1110" i="5"/>
  <c r="E1110" i="5"/>
  <c r="V1111" i="5"/>
  <c r="E1111" i="5"/>
  <c r="X1111" i="5" s="1"/>
  <c r="V1112" i="5"/>
  <c r="E1112" i="5"/>
  <c r="X1112" i="5" s="1"/>
  <c r="V1113" i="5"/>
  <c r="E1113" i="5"/>
  <c r="X1113" i="5" s="1"/>
  <c r="V1114" i="5"/>
  <c r="E1114" i="5"/>
  <c r="X1114" i="5" s="1"/>
  <c r="V1115" i="5"/>
  <c r="E1115" i="5"/>
  <c r="X1115" i="5" s="1"/>
  <c r="V1116" i="5"/>
  <c r="E1116" i="5"/>
  <c r="V1117" i="5"/>
  <c r="E1117" i="5"/>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V1129" i="5"/>
  <c r="E1129" i="5"/>
  <c r="V1130" i="5"/>
  <c r="E1130" i="5"/>
  <c r="X1130" i="5" s="1"/>
  <c r="V1131" i="5"/>
  <c r="E1131" i="5"/>
  <c r="X1131" i="5" s="1"/>
  <c r="V1132" i="5"/>
  <c r="E1132" i="5"/>
  <c r="X1132" i="5" s="1"/>
  <c r="V1133" i="5"/>
  <c r="E1133" i="5"/>
  <c r="V1134" i="5"/>
  <c r="E1134" i="5"/>
  <c r="X1134" i="5" s="1"/>
  <c r="V1135" i="5"/>
  <c r="E1135" i="5"/>
  <c r="X1135" i="5" s="1"/>
  <c r="V1136" i="5"/>
  <c r="E1136" i="5"/>
  <c r="X1136" i="5" s="1"/>
  <c r="V1137" i="5"/>
  <c r="E1137" i="5"/>
  <c r="V1138" i="5"/>
  <c r="E1138" i="5"/>
  <c r="X1138" i="5" s="1"/>
  <c r="V1139" i="5"/>
  <c r="E1139" i="5"/>
  <c r="X1139" i="5" s="1"/>
  <c r="V1140" i="5"/>
  <c r="E1140" i="5"/>
  <c r="V1141" i="5"/>
  <c r="E1141" i="5"/>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V1153" i="5"/>
  <c r="E1153" i="5"/>
  <c r="V1154" i="5"/>
  <c r="E1154" i="5"/>
  <c r="X1154" i="5" s="1"/>
  <c r="V1155" i="5"/>
  <c r="E1155" i="5"/>
  <c r="X1155" i="5" s="1"/>
  <c r="V1156" i="5"/>
  <c r="E1156" i="5"/>
  <c r="X1156" i="5" s="1"/>
  <c r="V1157" i="5"/>
  <c r="E1157" i="5"/>
  <c r="X1157" i="5" s="1"/>
  <c r="V1158" i="5"/>
  <c r="E1158" i="5"/>
  <c r="V1159" i="5"/>
  <c r="E1159" i="5"/>
  <c r="X1159" i="5" s="1"/>
  <c r="V1160" i="5"/>
  <c r="E1160" i="5"/>
  <c r="X1160" i="5" s="1"/>
  <c r="V1161" i="5"/>
  <c r="E1161" i="5"/>
  <c r="X1161" i="5" s="1"/>
  <c r="V1162" i="5"/>
  <c r="E1162" i="5"/>
  <c r="X1162" i="5" s="1"/>
  <c r="V1163" i="5"/>
  <c r="E1163" i="5"/>
  <c r="X1163" i="5" s="1"/>
  <c r="V1164" i="5"/>
  <c r="E1164" i="5"/>
  <c r="V1165" i="5"/>
  <c r="E1165" i="5"/>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V1177" i="5"/>
  <c r="E1177" i="5"/>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V1190" i="5"/>
  <c r="E1190" i="5"/>
  <c r="X1190" i="5" s="1"/>
  <c r="V1191" i="5"/>
  <c r="E1191" i="5"/>
  <c r="X1191" i="5" s="1"/>
  <c r="V1192" i="5"/>
  <c r="E1192" i="5"/>
  <c r="X1192" i="5" s="1"/>
  <c r="V1193" i="5"/>
  <c r="E1193" i="5"/>
  <c r="X1193" i="5" s="1"/>
  <c r="V1194" i="5"/>
  <c r="E1194" i="5"/>
  <c r="V1195" i="5"/>
  <c r="E1195" i="5"/>
  <c r="X1195" i="5" s="1"/>
  <c r="V1196" i="5"/>
  <c r="E1196" i="5"/>
  <c r="X1196" i="5" s="1"/>
  <c r="V1197" i="5"/>
  <c r="E1197" i="5"/>
  <c r="X1197" i="5" s="1"/>
  <c r="V1198" i="5"/>
  <c r="E1198" i="5"/>
  <c r="X1198" i="5" s="1"/>
  <c r="V1199" i="5"/>
  <c r="E1199" i="5"/>
  <c r="X1199" i="5" s="1"/>
  <c r="V1200" i="5"/>
  <c r="E1200" i="5"/>
  <c r="V1201" i="5"/>
  <c r="E1201" i="5"/>
  <c r="V1202" i="5"/>
  <c r="E1202" i="5"/>
  <c r="X1202" i="5" s="1"/>
  <c r="V1203" i="5"/>
  <c r="E1203" i="5"/>
  <c r="X1203" i="5" s="1"/>
  <c r="V1204" i="5"/>
  <c r="E1204" i="5"/>
  <c r="X1204" i="5" s="1"/>
  <c r="V1205" i="5"/>
  <c r="E1205" i="5"/>
  <c r="X1205" i="5" s="1"/>
  <c r="V1206" i="5"/>
  <c r="E1206" i="5"/>
  <c r="V1207" i="5"/>
  <c r="E1207" i="5"/>
  <c r="X1207" i="5" s="1"/>
  <c r="V1208" i="5"/>
  <c r="E1208" i="5"/>
  <c r="X1208" i="5" s="1"/>
  <c r="V1209" i="5"/>
  <c r="E1209" i="5"/>
  <c r="X1209" i="5" s="1"/>
  <c r="V1210" i="5"/>
  <c r="E1210" i="5"/>
  <c r="X1210" i="5" s="1"/>
  <c r="V1211" i="5"/>
  <c r="E1211" i="5"/>
  <c r="X1211" i="5" s="1"/>
  <c r="V1212" i="5"/>
  <c r="E1212" i="5"/>
  <c r="X1212" i="5" s="1"/>
  <c r="V1213" i="5"/>
  <c r="E1213" i="5"/>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V1225" i="5"/>
  <c r="E1225" i="5"/>
  <c r="V1226" i="5"/>
  <c r="E1226" i="5"/>
  <c r="X1226" i="5" s="1"/>
  <c r="V1227" i="5"/>
  <c r="E1227" i="5"/>
  <c r="X1227" i="5" s="1"/>
  <c r="V1228" i="5"/>
  <c r="E1228" i="5"/>
  <c r="X1228" i="5" s="1"/>
  <c r="V1229" i="5"/>
  <c r="E1229" i="5"/>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V1249" i="5"/>
  <c r="E1249" i="5"/>
  <c r="V1250" i="5"/>
  <c r="E1250" i="5"/>
  <c r="X1250" i="5" s="1"/>
  <c r="V1251" i="5"/>
  <c r="E1251" i="5"/>
  <c r="X1251" i="5" s="1"/>
  <c r="V1252" i="5"/>
  <c r="E1252" i="5"/>
  <c r="X1252" i="5" s="1"/>
  <c r="V1253" i="5"/>
  <c r="E1253" i="5"/>
  <c r="V1254" i="5"/>
  <c r="E1254" i="5"/>
  <c r="V1255" i="5"/>
  <c r="E1255" i="5"/>
  <c r="V1256" i="5"/>
  <c r="E1256" i="5"/>
  <c r="X1256" i="5" s="1"/>
  <c r="V1257" i="5"/>
  <c r="E1257" i="5"/>
  <c r="X1257" i="5" s="1"/>
  <c r="V1258" i="5"/>
  <c r="E1258" i="5"/>
  <c r="X1258" i="5" s="1"/>
  <c r="V1259" i="5"/>
  <c r="E1259" i="5"/>
  <c r="X1259" i="5" s="1"/>
  <c r="V1260" i="5"/>
  <c r="E1260" i="5"/>
  <c r="X1260" i="5" s="1"/>
  <c r="V1261" i="5"/>
  <c r="E1261" i="5"/>
  <c r="V1262" i="5"/>
  <c r="E1262" i="5"/>
  <c r="X1262" i="5" s="1"/>
  <c r="V1263" i="5"/>
  <c r="E1263" i="5"/>
  <c r="X1263" i="5" s="1"/>
  <c r="V1264" i="5"/>
  <c r="E1264" i="5"/>
  <c r="X1264" i="5" s="1"/>
  <c r="V1265" i="5"/>
  <c r="E1265" i="5"/>
  <c r="X1265" i="5" s="1"/>
  <c r="V1266" i="5"/>
  <c r="E1266" i="5"/>
  <c r="V1267" i="5"/>
  <c r="E1267" i="5"/>
  <c r="X1267" i="5" s="1"/>
  <c r="V1268" i="5"/>
  <c r="E1268" i="5"/>
  <c r="X1268" i="5" s="1"/>
  <c r="V1269" i="5"/>
  <c r="E1269" i="5"/>
  <c r="X1269" i="5" s="1"/>
  <c r="V1270" i="5"/>
  <c r="E1270" i="5"/>
  <c r="X1270" i="5" s="1"/>
  <c r="V1271" i="5"/>
  <c r="E1271" i="5"/>
  <c r="X1271" i="5" s="1"/>
  <c r="V1272" i="5"/>
  <c r="E1272" i="5"/>
  <c r="V1273" i="5"/>
  <c r="E1273" i="5"/>
  <c r="V1274" i="5"/>
  <c r="E1274" i="5"/>
  <c r="X1274" i="5" s="1"/>
  <c r="V1275" i="5"/>
  <c r="E1275" i="5"/>
  <c r="X1275" i="5" s="1"/>
  <c r="V1276" i="5"/>
  <c r="E1276" i="5"/>
  <c r="X1276" i="5" s="1"/>
  <c r="V1277" i="5"/>
  <c r="E1277" i="5"/>
  <c r="X1277" i="5" s="1"/>
  <c r="V1278" i="5"/>
  <c r="E1278" i="5"/>
  <c r="V1279" i="5"/>
  <c r="E1279" i="5"/>
  <c r="X1279" i="5" s="1"/>
  <c r="V1280" i="5"/>
  <c r="E1280" i="5"/>
  <c r="X1280" i="5" s="1"/>
  <c r="V1281" i="5"/>
  <c r="E1281" i="5"/>
  <c r="X1281" i="5" s="1"/>
  <c r="V1282" i="5"/>
  <c r="E1282" i="5"/>
  <c r="X1282" i="5" s="1"/>
  <c r="V1283" i="5"/>
  <c r="E1283" i="5"/>
  <c r="X1283" i="5" s="1"/>
  <c r="V1284" i="5"/>
  <c r="E1284" i="5"/>
  <c r="X1284" i="5" s="1"/>
  <c r="V1285" i="5"/>
  <c r="E1285" i="5"/>
  <c r="V1286" i="5"/>
  <c r="E1286" i="5"/>
  <c r="X1286" i="5" s="1"/>
  <c r="V1287" i="5"/>
  <c r="E1287" i="5"/>
  <c r="X1287" i="5" s="1"/>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X1295" i="5" s="1"/>
  <c r="V1296" i="5"/>
  <c r="E1296" i="5"/>
  <c r="V1297" i="5"/>
  <c r="E1297" i="5"/>
  <c r="V1298" i="5"/>
  <c r="E1298" i="5"/>
  <c r="X1298" i="5" s="1"/>
  <c r="V1299" i="5"/>
  <c r="E1299" i="5"/>
  <c r="X1299" i="5" s="1"/>
  <c r="V1300" i="5"/>
  <c r="E1300" i="5"/>
  <c r="X1300" i="5" s="1"/>
  <c r="V1301" i="5"/>
  <c r="E1301" i="5"/>
  <c r="X1301" i="5" s="1"/>
  <c r="V1302" i="5"/>
  <c r="E1302" i="5"/>
  <c r="V1303" i="5"/>
  <c r="E1303" i="5"/>
  <c r="X1303" i="5" s="1"/>
  <c r="V1304" i="5"/>
  <c r="E1304" i="5"/>
  <c r="X1304" i="5" s="1"/>
  <c r="V1305" i="5"/>
  <c r="E1305" i="5"/>
  <c r="X1305" i="5" s="1"/>
  <c r="V1306" i="5"/>
  <c r="E1306" i="5"/>
  <c r="V1307" i="5"/>
  <c r="E1307" i="5"/>
  <c r="X1307" i="5" s="1"/>
  <c r="V1308" i="5"/>
  <c r="E1308" i="5"/>
  <c r="V1309" i="5"/>
  <c r="E1309" i="5"/>
  <c r="V1310" i="5"/>
  <c r="E1310" i="5"/>
  <c r="X1310" i="5" s="1"/>
  <c r="V1311" i="5"/>
  <c r="E1311" i="5"/>
  <c r="X1311" i="5" s="1"/>
  <c r="V1312" i="5"/>
  <c r="E1312" i="5"/>
  <c r="X1312" i="5" s="1"/>
  <c r="V1313" i="5"/>
  <c r="E1313" i="5"/>
  <c r="V1314" i="5"/>
  <c r="E1314" i="5"/>
  <c r="X1314" i="5" s="1"/>
  <c r="V1315" i="5"/>
  <c r="E1315" i="5"/>
  <c r="X1315" i="5" s="1"/>
  <c r="V1316" i="5"/>
  <c r="E1316" i="5"/>
  <c r="X1316" i="5" s="1"/>
  <c r="V1317" i="5"/>
  <c r="E1317" i="5"/>
  <c r="X1317" i="5" s="1"/>
  <c r="V1318" i="5"/>
  <c r="E1318" i="5"/>
  <c r="X1318" i="5" s="1"/>
  <c r="V1319" i="5"/>
  <c r="E1319" i="5"/>
  <c r="X1319" i="5" s="1"/>
  <c r="V1320" i="5"/>
  <c r="E1320" i="5"/>
  <c r="V1321" i="5"/>
  <c r="E1321" i="5"/>
  <c r="V1322" i="5"/>
  <c r="E1322" i="5"/>
  <c r="X1322" i="5" s="1"/>
  <c r="V1323" i="5"/>
  <c r="E1323" i="5"/>
  <c r="X1323" i="5" s="1"/>
  <c r="V1324" i="5"/>
  <c r="E1324" i="5"/>
  <c r="X1324" i="5" s="1"/>
  <c r="V1325" i="5"/>
  <c r="E1325" i="5"/>
  <c r="X1325" i="5" s="1"/>
  <c r="V1326" i="5"/>
  <c r="E1326" i="5"/>
  <c r="V1327" i="5"/>
  <c r="E1327" i="5"/>
  <c r="X1327" i="5" s="1"/>
  <c r="V1328" i="5"/>
  <c r="E1328" i="5"/>
  <c r="X1328" i="5" s="1"/>
  <c r="V1329" i="5"/>
  <c r="E1329" i="5"/>
  <c r="X1329" i="5" s="1"/>
  <c r="V1330" i="5"/>
  <c r="E1330" i="5"/>
  <c r="X1330" i="5" s="1"/>
  <c r="V1331" i="5"/>
  <c r="E1331" i="5"/>
  <c r="X1331" i="5" s="1"/>
  <c r="V1332" i="5"/>
  <c r="E1332" i="5"/>
  <c r="V1333" i="5"/>
  <c r="E1333" i="5"/>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V1345" i="5"/>
  <c r="E1345" i="5"/>
  <c r="V1346" i="5"/>
  <c r="E1346" i="5"/>
  <c r="X1346" i="5" s="1"/>
  <c r="V1347" i="5"/>
  <c r="E1347" i="5"/>
  <c r="X1347" i="5" s="1"/>
  <c r="V1348" i="5"/>
  <c r="E1348" i="5"/>
  <c r="X1348" i="5" s="1"/>
  <c r="V1349" i="5"/>
  <c r="E1349" i="5"/>
  <c r="X1349" i="5" s="1"/>
  <c r="V1350" i="5"/>
  <c r="E1350" i="5"/>
  <c r="V1351" i="5"/>
  <c r="E1351" i="5"/>
  <c r="X1351" i="5" s="1"/>
  <c r="V1352" i="5"/>
  <c r="E1352" i="5"/>
  <c r="X1352" i="5" s="1"/>
  <c r="V1353" i="5"/>
  <c r="E1353" i="5"/>
  <c r="X1353" i="5" s="1"/>
  <c r="V1354" i="5"/>
  <c r="E1354" i="5"/>
  <c r="X1354" i="5" s="1"/>
  <c r="V1355" i="5"/>
  <c r="E1355" i="5"/>
  <c r="X1355" i="5" s="1"/>
  <c r="V1356" i="5"/>
  <c r="E1356" i="5"/>
  <c r="V1357" i="5"/>
  <c r="E1357" i="5"/>
  <c r="V1358" i="5"/>
  <c r="E1358" i="5"/>
  <c r="X1358" i="5" s="1"/>
  <c r="V1359" i="5"/>
  <c r="E1359" i="5"/>
  <c r="X1359" i="5" s="1"/>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V1369" i="5"/>
  <c r="E1369" i="5"/>
  <c r="V1370" i="5"/>
  <c r="E1370" i="5"/>
  <c r="X1370" i="5" s="1"/>
  <c r="V1371" i="5"/>
  <c r="E1371" i="5"/>
  <c r="X1371" i="5" s="1"/>
  <c r="V1372" i="5"/>
  <c r="E1372" i="5"/>
  <c r="X1372" i="5" s="1"/>
  <c r="V1373" i="5"/>
  <c r="E1373" i="5"/>
  <c r="V1374" i="5"/>
  <c r="E1374" i="5"/>
  <c r="V1375" i="5"/>
  <c r="E1375" i="5"/>
  <c r="X1375" i="5" s="1"/>
  <c r="V1376" i="5"/>
  <c r="E1376" i="5"/>
  <c r="X1376" i="5" s="1"/>
  <c r="V1377" i="5"/>
  <c r="E1377" i="5"/>
  <c r="X1377" i="5" s="1"/>
  <c r="V1378" i="5"/>
  <c r="E1378" i="5"/>
  <c r="X1378" i="5" s="1"/>
  <c r="V1379" i="5"/>
  <c r="E1379" i="5"/>
  <c r="X1379" i="5" s="1"/>
  <c r="V1380" i="5"/>
  <c r="E1380" i="5"/>
  <c r="V1381" i="5"/>
  <c r="E1381" i="5"/>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V1393" i="5"/>
  <c r="E1393" i="5"/>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V1405" i="5"/>
  <c r="E1405" i="5"/>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V1414" i="5"/>
  <c r="E1414" i="5"/>
  <c r="X1414" i="5" s="1"/>
  <c r="V1415" i="5"/>
  <c r="E1415" i="5"/>
  <c r="X1415" i="5" s="1"/>
  <c r="V1416" i="5"/>
  <c r="E1416" i="5"/>
  <c r="V1417" i="5"/>
  <c r="E1417" i="5"/>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V1429" i="5"/>
  <c r="E1429" i="5"/>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V1441" i="5"/>
  <c r="E1441" i="5"/>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V1450" i="5"/>
  <c r="E1450" i="5"/>
  <c r="X1450" i="5" s="1"/>
  <c r="V1451" i="5"/>
  <c r="E1451" i="5"/>
  <c r="X1451" i="5" s="1"/>
  <c r="V1452" i="5"/>
  <c r="E1452" i="5"/>
  <c r="X1452" i="5" s="1"/>
  <c r="V1453" i="5"/>
  <c r="E1453" i="5"/>
  <c r="V1454" i="5"/>
  <c r="E1454" i="5"/>
  <c r="X1454" i="5" s="1"/>
  <c r="V1455" i="5"/>
  <c r="E1455" i="5"/>
  <c r="X1455" i="5" s="1"/>
  <c r="V1456" i="5"/>
  <c r="E1456" i="5"/>
  <c r="X1456" i="5" s="1"/>
  <c r="V1457" i="5"/>
  <c r="E1457" i="5"/>
  <c r="V1458" i="5"/>
  <c r="E1458" i="5"/>
  <c r="X1458" i="5" s="1"/>
  <c r="V1459" i="5"/>
  <c r="E1459" i="5"/>
  <c r="X1459" i="5" s="1"/>
  <c r="V1460" i="5"/>
  <c r="E1460" i="5"/>
  <c r="X1460" i="5" s="1"/>
  <c r="V1461" i="5"/>
  <c r="E1461" i="5"/>
  <c r="V1462" i="5"/>
  <c r="E1462" i="5"/>
  <c r="X1462" i="5" s="1"/>
  <c r="V1463" i="5"/>
  <c r="E1463" i="5"/>
  <c r="X1463" i="5" s="1"/>
  <c r="V1464" i="5"/>
  <c r="E1464" i="5"/>
  <c r="V1465" i="5"/>
  <c r="E1465" i="5"/>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V1477" i="5"/>
  <c r="E1477" i="5"/>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V1486" i="5"/>
  <c r="E1486" i="5"/>
  <c r="X1486" i="5" s="1"/>
  <c r="V1487" i="5"/>
  <c r="E1487" i="5"/>
  <c r="X1487" i="5" s="1"/>
  <c r="V1488" i="5"/>
  <c r="E1488" i="5"/>
  <c r="V1489" i="5"/>
  <c r="E1489" i="5"/>
  <c r="V1490" i="5"/>
  <c r="E1490" i="5"/>
  <c r="X1490" i="5" s="1"/>
  <c r="V1491" i="5"/>
  <c r="E1491" i="5"/>
  <c r="X1491" i="5" s="1"/>
  <c r="V1492" i="5"/>
  <c r="E1492" i="5"/>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V1501" i="5"/>
  <c r="E1501" i="5"/>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V1513" i="5"/>
  <c r="E1513" i="5"/>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V1526" i="5"/>
  <c r="E1526" i="5"/>
  <c r="X1526" i="5" s="1"/>
  <c r="V1527" i="5"/>
  <c r="E1527" i="5"/>
  <c r="X1527" i="5" s="1"/>
  <c r="V1528" i="5"/>
  <c r="E1528" i="5"/>
  <c r="X1528" i="5" s="1"/>
  <c r="V1529" i="5"/>
  <c r="E1529" i="5"/>
  <c r="X1529" i="5" s="1"/>
  <c r="V1530" i="5"/>
  <c r="E1530" i="5"/>
  <c r="V1531" i="5"/>
  <c r="E1531" i="5"/>
  <c r="X1531" i="5" s="1"/>
  <c r="V1532" i="5"/>
  <c r="E1532" i="5"/>
  <c r="X1532" i="5" s="1"/>
  <c r="V1533" i="5"/>
  <c r="E1533" i="5"/>
  <c r="V1534" i="5"/>
  <c r="E1534" i="5"/>
  <c r="X1534" i="5" s="1"/>
  <c r="V1535" i="5"/>
  <c r="E1535" i="5"/>
  <c r="X1535" i="5" s="1"/>
  <c r="V1536" i="5"/>
  <c r="E1536" i="5"/>
  <c r="V1537" i="5"/>
  <c r="E1537" i="5"/>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V1546" i="5"/>
  <c r="E1546" i="5"/>
  <c r="X1546" i="5" s="1"/>
  <c r="V1547" i="5"/>
  <c r="E1547" i="5"/>
  <c r="X1547" i="5" s="1"/>
  <c r="V1548" i="5"/>
  <c r="E1548" i="5"/>
  <c r="V1549" i="5"/>
  <c r="E1549" i="5"/>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V1561" i="5"/>
  <c r="E1561" i="5"/>
  <c r="V1562" i="5"/>
  <c r="E1562" i="5"/>
  <c r="X1562" i="5" s="1"/>
  <c r="V1563" i="5"/>
  <c r="E1563" i="5"/>
  <c r="X1563" i="5" s="1"/>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X1571" i="5" s="1"/>
  <c r="V1572" i="5"/>
  <c r="E1572" i="5"/>
  <c r="V1573" i="5"/>
  <c r="E1573" i="5"/>
  <c r="V1574" i="5"/>
  <c r="E1574" i="5"/>
  <c r="X1574" i="5" s="1"/>
  <c r="V1575" i="5"/>
  <c r="E1575" i="5"/>
  <c r="X1575" i="5" s="1"/>
  <c r="V1576" i="5"/>
  <c r="E1576" i="5"/>
  <c r="X1576" i="5" s="1"/>
  <c r="V1577" i="5"/>
  <c r="E1577" i="5"/>
  <c r="X1577" i="5" s="1"/>
  <c r="V1578" i="5"/>
  <c r="E1578" i="5"/>
  <c r="V1579" i="5"/>
  <c r="E1579" i="5"/>
  <c r="X1579" i="5" s="1"/>
  <c r="V1580" i="5"/>
  <c r="E1580" i="5"/>
  <c r="X1580" i="5" s="1"/>
  <c r="V1581" i="5"/>
  <c r="E1581" i="5"/>
  <c r="X1581" i="5" s="1"/>
  <c r="V1582" i="5"/>
  <c r="E1582" i="5"/>
  <c r="X1582" i="5" s="1"/>
  <c r="V1583" i="5"/>
  <c r="E1583" i="5"/>
  <c r="X1583" i="5" s="1"/>
  <c r="V1584" i="5"/>
  <c r="E1584" i="5"/>
  <c r="V1585" i="5"/>
  <c r="E1585" i="5"/>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V1597" i="5"/>
  <c r="E1597" i="5"/>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V1607" i="5"/>
  <c r="E1607" i="5"/>
  <c r="X1607" i="5" s="1"/>
  <c r="V1608" i="5"/>
  <c r="E1608" i="5"/>
  <c r="V1609" i="5"/>
  <c r="E1609" i="5"/>
  <c r="V1610" i="5"/>
  <c r="E1610" i="5"/>
  <c r="X1610" i="5" s="1"/>
  <c r="V1611" i="5"/>
  <c r="E1611" i="5"/>
  <c r="X1611" i="5" s="1"/>
  <c r="V1612" i="5"/>
  <c r="E1612" i="5"/>
  <c r="V1613" i="5"/>
  <c r="E1613" i="5"/>
  <c r="X1613" i="5" s="1"/>
  <c r="V1614" i="5"/>
  <c r="E1614" i="5"/>
  <c r="V1615" i="5"/>
  <c r="E1615" i="5"/>
  <c r="X1615" i="5" s="1"/>
  <c r="V1616" i="5"/>
  <c r="E1616" i="5"/>
  <c r="X1616" i="5" s="1"/>
  <c r="V1617" i="5"/>
  <c r="E1617" i="5"/>
  <c r="V1618" i="5"/>
  <c r="E1618" i="5"/>
  <c r="X1618" i="5" s="1"/>
  <c r="V1619" i="5"/>
  <c r="E1619" i="5"/>
  <c r="X1619" i="5" s="1"/>
  <c r="V1620" i="5"/>
  <c r="E1620" i="5"/>
  <c r="V1621" i="5"/>
  <c r="E1621" i="5"/>
  <c r="V1622" i="5"/>
  <c r="E1622" i="5"/>
  <c r="X1622" i="5" s="1"/>
  <c r="V1623" i="5"/>
  <c r="E1623" i="5"/>
  <c r="X1623" i="5" s="1"/>
  <c r="V1624" i="5"/>
  <c r="E1624" i="5"/>
  <c r="X1624" i="5" s="1"/>
  <c r="V1625" i="5"/>
  <c r="E1625" i="5"/>
  <c r="X1625" i="5" s="1"/>
  <c r="V1626" i="5"/>
  <c r="E1626" i="5"/>
  <c r="V1627" i="5"/>
  <c r="E1627" i="5"/>
  <c r="X1627" i="5" s="1"/>
  <c r="V1628" i="5"/>
  <c r="E1628" i="5"/>
  <c r="X1628" i="5" s="1"/>
  <c r="V1629" i="5"/>
  <c r="E1629" i="5"/>
  <c r="X1629" i="5" s="1"/>
  <c r="V1630" i="5"/>
  <c r="E1630" i="5"/>
  <c r="X1630" i="5" s="1"/>
  <c r="V1631" i="5"/>
  <c r="E1631" i="5"/>
  <c r="X1631" i="5" s="1"/>
  <c r="V1632" i="5"/>
  <c r="E1632" i="5"/>
  <c r="V1633" i="5"/>
  <c r="E1633" i="5"/>
  <c r="V1634" i="5"/>
  <c r="E1634" i="5"/>
  <c r="X1634" i="5" s="1"/>
  <c r="V1635" i="5"/>
  <c r="E1635" i="5"/>
  <c r="X1635" i="5" s="1"/>
  <c r="V1636" i="5"/>
  <c r="E1636" i="5"/>
  <c r="X1636" i="5" s="1"/>
  <c r="V1637" i="5"/>
  <c r="E1637" i="5"/>
  <c r="X1637" i="5" s="1"/>
  <c r="V1638" i="5"/>
  <c r="E1638" i="5"/>
  <c r="V1639" i="5"/>
  <c r="E1639" i="5"/>
  <c r="X1639" i="5" s="1"/>
  <c r="V1640" i="5"/>
  <c r="E1640" i="5"/>
  <c r="X1640" i="5" s="1"/>
  <c r="V1641" i="5"/>
  <c r="E1641" i="5"/>
  <c r="V1642" i="5"/>
  <c r="E1642" i="5"/>
  <c r="X1642" i="5" s="1"/>
  <c r="V1643" i="5"/>
  <c r="E1643" i="5"/>
  <c r="X1643" i="5" s="1"/>
  <c r="V1644" i="5"/>
  <c r="E1644" i="5"/>
  <c r="V1645" i="5"/>
  <c r="E1645" i="5"/>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V1657" i="5"/>
  <c r="E1657" i="5"/>
  <c r="V1658" i="5"/>
  <c r="E1658" i="5"/>
  <c r="X1658" i="5" s="1"/>
  <c r="V1659" i="5"/>
  <c r="E1659" i="5"/>
  <c r="X1659" i="5" s="1"/>
  <c r="V1660" i="5"/>
  <c r="E1660" i="5"/>
  <c r="X1660" i="5" s="1"/>
  <c r="V1661" i="5"/>
  <c r="E1661" i="5"/>
  <c r="X1661" i="5" s="1"/>
  <c r="V1662" i="5"/>
  <c r="E1662" i="5"/>
  <c r="V1663" i="5"/>
  <c r="E1663" i="5"/>
  <c r="X1663" i="5" s="1"/>
  <c r="V1664" i="5"/>
  <c r="E1664" i="5"/>
  <c r="X1664" i="5" s="1"/>
  <c r="V1665" i="5"/>
  <c r="E1665" i="5"/>
  <c r="X1665" i="5" s="1"/>
  <c r="V1666" i="5"/>
  <c r="E1666" i="5"/>
  <c r="X1666" i="5" s="1"/>
  <c r="V1667" i="5"/>
  <c r="E1667" i="5"/>
  <c r="X1667" i="5" s="1"/>
  <c r="V1668" i="5"/>
  <c r="E1668" i="5"/>
  <c r="V1669" i="5"/>
  <c r="E1669" i="5"/>
  <c r="V1670" i="5"/>
  <c r="E1670" i="5"/>
  <c r="X1670" i="5" s="1"/>
  <c r="V1671" i="5"/>
  <c r="E1671" i="5"/>
  <c r="X1671" i="5" s="1"/>
  <c r="V1672" i="5"/>
  <c r="E1672" i="5"/>
  <c r="X1672" i="5" s="1"/>
  <c r="V1673" i="5"/>
  <c r="E1673" i="5"/>
  <c r="X1673" i="5" s="1"/>
  <c r="V1674" i="5"/>
  <c r="E1674" i="5"/>
  <c r="V1675" i="5"/>
  <c r="E1675" i="5"/>
  <c r="X1675" i="5" s="1"/>
  <c r="V1676" i="5"/>
  <c r="E1676" i="5"/>
  <c r="X1676" i="5" s="1"/>
  <c r="V1677" i="5"/>
  <c r="E1677" i="5"/>
  <c r="X1677" i="5" s="1"/>
  <c r="V1678" i="5"/>
  <c r="E1678" i="5"/>
  <c r="X1678" i="5" s="1"/>
  <c r="V1679" i="5"/>
  <c r="E1679" i="5"/>
  <c r="X1679" i="5" s="1"/>
  <c r="V1680" i="5"/>
  <c r="E1680" i="5"/>
  <c r="V1681" i="5"/>
  <c r="E1681" i="5"/>
  <c r="V1682" i="5"/>
  <c r="E1682" i="5"/>
  <c r="X1682" i="5" s="1"/>
  <c r="V1683" i="5"/>
  <c r="E1683" i="5"/>
  <c r="X1683" i="5" s="1"/>
  <c r="V1684" i="5"/>
  <c r="E1684" i="5"/>
  <c r="V1685" i="5"/>
  <c r="E1685" i="5"/>
  <c r="X1685" i="5" s="1"/>
  <c r="V1686" i="5"/>
  <c r="E1686" i="5"/>
  <c r="V1687" i="5"/>
  <c r="E1687" i="5"/>
  <c r="X1687" i="5" s="1"/>
  <c r="V1688" i="5"/>
  <c r="E1688" i="5"/>
  <c r="X1688" i="5" s="1"/>
  <c r="V1689" i="5"/>
  <c r="E1689" i="5"/>
  <c r="X1689" i="5" s="1"/>
  <c r="V1690" i="5"/>
  <c r="E1690" i="5"/>
  <c r="X1690" i="5" s="1"/>
  <c r="V1691" i="5"/>
  <c r="E1691" i="5"/>
  <c r="X1691" i="5" s="1"/>
  <c r="V1692" i="5"/>
  <c r="E1692" i="5"/>
  <c r="V1693" i="5"/>
  <c r="E1693" i="5"/>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V1705" i="5"/>
  <c r="E1705" i="5"/>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V1717" i="5"/>
  <c r="E1717" i="5"/>
  <c r="V1718" i="5"/>
  <c r="E1718" i="5"/>
  <c r="X1718" i="5" s="1"/>
  <c r="V1719" i="5"/>
  <c r="E1719" i="5"/>
  <c r="X1719" i="5" s="1"/>
  <c r="V1720" i="5"/>
  <c r="E1720" i="5"/>
  <c r="X1720" i="5" s="1"/>
  <c r="V1721" i="5"/>
  <c r="E1721" i="5"/>
  <c r="X1721" i="5" s="1"/>
  <c r="V1722" i="5"/>
  <c r="E1722" i="5"/>
  <c r="V1723" i="5"/>
  <c r="E1723" i="5"/>
  <c r="X1723" i="5" s="1"/>
  <c r="V1724" i="5"/>
  <c r="E1724" i="5"/>
  <c r="X1724" i="5" s="1"/>
  <c r="V1725" i="5"/>
  <c r="E1725" i="5"/>
  <c r="V1726" i="5"/>
  <c r="E1726" i="5"/>
  <c r="X1726" i="5" s="1"/>
  <c r="V1727" i="5"/>
  <c r="E1727" i="5"/>
  <c r="X1727" i="5" s="1"/>
  <c r="V1728" i="5"/>
  <c r="E1728" i="5"/>
  <c r="V1729" i="5"/>
  <c r="E1729" i="5"/>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V1738" i="5"/>
  <c r="E1738" i="5"/>
  <c r="X1738" i="5" s="1"/>
  <c r="V1739" i="5"/>
  <c r="E1739" i="5"/>
  <c r="X1739" i="5" s="1"/>
  <c r="V1740" i="5"/>
  <c r="E1740" i="5"/>
  <c r="V1741" i="5"/>
  <c r="E1741" i="5"/>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V1753" i="5"/>
  <c r="E1753" i="5"/>
  <c r="V1754" i="5"/>
  <c r="E1754" i="5"/>
  <c r="X1754" i="5" s="1"/>
  <c r="V1755" i="5"/>
  <c r="E1755" i="5"/>
  <c r="X1755" i="5" s="1"/>
  <c r="V1756" i="5"/>
  <c r="E1756" i="5"/>
  <c r="X1756" i="5" s="1"/>
  <c r="V1757" i="5"/>
  <c r="E1757" i="5"/>
  <c r="X1757" i="5" s="1"/>
  <c r="V1758" i="5"/>
  <c r="E1758" i="5"/>
  <c r="X1758" i="5" s="1"/>
  <c r="V1759" i="5"/>
  <c r="E1759" i="5"/>
  <c r="V1760" i="5"/>
  <c r="E1760" i="5"/>
  <c r="X1760" i="5" s="1"/>
  <c r="V1761" i="5"/>
  <c r="E1761" i="5"/>
  <c r="V1762" i="5"/>
  <c r="E1762" i="5"/>
  <c r="X1762" i="5" s="1"/>
  <c r="V1763" i="5"/>
  <c r="E1763" i="5"/>
  <c r="X1763" i="5" s="1"/>
  <c r="V1764" i="5"/>
  <c r="E1764" i="5"/>
  <c r="V1765" i="5"/>
  <c r="E1765" i="5"/>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V1777" i="5"/>
  <c r="E1777" i="5"/>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V1789" i="5"/>
  <c r="E1789" i="5"/>
  <c r="V1790" i="5"/>
  <c r="E1790" i="5"/>
  <c r="X1790" i="5" s="1"/>
  <c r="V1791" i="5"/>
  <c r="E1791" i="5"/>
  <c r="X1791" i="5" s="1"/>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X1799" i="5" s="1"/>
  <c r="V1800" i="5"/>
  <c r="E1800" i="5"/>
  <c r="V1801" i="5"/>
  <c r="E1801" i="5"/>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V1813" i="5"/>
  <c r="E1813" i="5"/>
  <c r="V1814" i="5"/>
  <c r="E1814" i="5"/>
  <c r="X1814" i="5" s="1"/>
  <c r="V1815" i="5"/>
  <c r="E1815" i="5"/>
  <c r="X1815" i="5" s="1"/>
  <c r="V1816" i="5"/>
  <c r="E1816" i="5"/>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V1825" i="5"/>
  <c r="E1825" i="5"/>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V1838" i="5"/>
  <c r="E1838" i="5"/>
  <c r="X1838" i="5" s="1"/>
  <c r="V1839" i="5"/>
  <c r="E1839" i="5"/>
  <c r="X1839" i="5" s="1"/>
  <c r="V1840" i="5"/>
  <c r="E1840" i="5"/>
  <c r="X1840" i="5" s="1"/>
  <c r="V1841" i="5"/>
  <c r="E1841" i="5"/>
  <c r="X1841" i="5" s="1"/>
  <c r="V1842" i="5"/>
  <c r="E1842" i="5"/>
  <c r="V1843" i="5"/>
  <c r="E1843" i="5"/>
  <c r="X1843" i="5" s="1"/>
  <c r="V1844" i="5"/>
  <c r="E1844" i="5"/>
  <c r="X1844" i="5" s="1"/>
  <c r="V1845" i="5"/>
  <c r="E1845" i="5"/>
  <c r="X1845" i="5" s="1"/>
  <c r="V1846" i="5"/>
  <c r="E1846" i="5"/>
  <c r="X1846" i="5" s="1"/>
  <c r="V1847" i="5"/>
  <c r="E1847" i="5"/>
  <c r="X1847" i="5" s="1"/>
  <c r="V1848" i="5"/>
  <c r="E1848" i="5"/>
  <c r="V1849" i="5"/>
  <c r="E1849" i="5"/>
  <c r="V1850" i="5"/>
  <c r="E1850" i="5"/>
  <c r="X1850" i="5" s="1"/>
  <c r="V1851" i="5"/>
  <c r="E1851" i="5"/>
  <c r="X1851" i="5" s="1"/>
  <c r="V1852" i="5"/>
  <c r="E1852" i="5"/>
  <c r="X1852" i="5" s="1"/>
  <c r="V1853" i="5"/>
  <c r="E1853" i="5"/>
  <c r="V1854" i="5"/>
  <c r="E1854" i="5"/>
  <c r="V1855" i="5"/>
  <c r="E1855" i="5"/>
  <c r="V1856" i="5"/>
  <c r="E1856" i="5"/>
  <c r="X1856" i="5" s="1"/>
  <c r="V1857" i="5"/>
  <c r="E1857" i="5"/>
  <c r="V1858" i="5"/>
  <c r="E1858" i="5"/>
  <c r="X1858" i="5" s="1"/>
  <c r="V1859" i="5"/>
  <c r="E1859" i="5"/>
  <c r="X1859" i="5" s="1"/>
  <c r="V1860" i="5"/>
  <c r="E1860" i="5"/>
  <c r="V1861" i="5"/>
  <c r="E1861" i="5"/>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V1870" i="5"/>
  <c r="E1870" i="5"/>
  <c r="X1870" i="5" s="1"/>
  <c r="V1871" i="5"/>
  <c r="E1871" i="5"/>
  <c r="X1871" i="5" s="1"/>
  <c r="V1872" i="5"/>
  <c r="E1872" i="5"/>
  <c r="V1873" i="5"/>
  <c r="E1873" i="5"/>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V1886" i="5"/>
  <c r="E1886" i="5"/>
  <c r="X1886" i="5" s="1"/>
  <c r="V1887" i="5"/>
  <c r="E1887" i="5"/>
  <c r="X1887" i="5" s="1"/>
  <c r="V1888" i="5"/>
  <c r="E1888" i="5"/>
  <c r="X1888" i="5" s="1"/>
  <c r="V1889" i="5"/>
  <c r="E1889" i="5"/>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V1910" i="5"/>
  <c r="E1910" i="5"/>
  <c r="X1910" i="5" s="1"/>
  <c r="V1911" i="5"/>
  <c r="E1911" i="5"/>
  <c r="X1911" i="5" s="1"/>
  <c r="V1912" i="5"/>
  <c r="E1912" i="5"/>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V1921" i="5"/>
  <c r="E1921" i="5"/>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V1934" i="5"/>
  <c r="E1934" i="5"/>
  <c r="X1934" i="5" s="1"/>
  <c r="V1935" i="5"/>
  <c r="E1935" i="5"/>
  <c r="X1935" i="5" s="1"/>
  <c r="V1936" i="5"/>
  <c r="E1936" i="5"/>
  <c r="X1936" i="5" s="1"/>
  <c r="V1937" i="5"/>
  <c r="E1937" i="5"/>
  <c r="V1938" i="5"/>
  <c r="E1938" i="5"/>
  <c r="X1938" i="5" s="1"/>
  <c r="V1939" i="5"/>
  <c r="E1939" i="5"/>
  <c r="X1939" i="5" s="1"/>
  <c r="V1940" i="5"/>
  <c r="E1940" i="5"/>
  <c r="X1940" i="5" s="1"/>
  <c r="V1941" i="5"/>
  <c r="E1941" i="5"/>
  <c r="X1941" i="5" s="1"/>
  <c r="V1942" i="5"/>
  <c r="E1942" i="5"/>
  <c r="X1942" i="5" s="1"/>
  <c r="V1943" i="5"/>
  <c r="E1943" i="5"/>
  <c r="X1943" i="5" s="1"/>
  <c r="V1944" i="5"/>
  <c r="E1944" i="5"/>
  <c r="V1945" i="5"/>
  <c r="E1945" i="5"/>
  <c r="V1946" i="5"/>
  <c r="E1946" i="5"/>
  <c r="X1946" i="5" s="1"/>
  <c r="V1947" i="5"/>
  <c r="E1947" i="5"/>
  <c r="X1947" i="5" s="1"/>
  <c r="V1948" i="5"/>
  <c r="E1948" i="5"/>
  <c r="X1948" i="5" s="1"/>
  <c r="V1949" i="5"/>
  <c r="E1949" i="5"/>
  <c r="X1949" i="5" s="1"/>
  <c r="V1950" i="5"/>
  <c r="E1950" i="5"/>
  <c r="X1950" i="5" s="1"/>
  <c r="V1951" i="5"/>
  <c r="E1951" i="5"/>
  <c r="X1951" i="5" s="1"/>
  <c r="V1952" i="5"/>
  <c r="E1952" i="5"/>
  <c r="V1953" i="5"/>
  <c r="E1953" i="5"/>
  <c r="X1953" i="5" s="1"/>
  <c r="V1954" i="5"/>
  <c r="E1954" i="5"/>
  <c r="X1954" i="5" s="1"/>
  <c r="V1955" i="5"/>
  <c r="E1955" i="5"/>
  <c r="X1955" i="5" s="1"/>
  <c r="V1956" i="5"/>
  <c r="E1956" i="5"/>
  <c r="V1957" i="5"/>
  <c r="E1957" i="5"/>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V1969" i="5"/>
  <c r="E1969" i="5"/>
  <c r="V1970" i="5"/>
  <c r="E1970" i="5"/>
  <c r="X1970" i="5" s="1"/>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X1979" i="5" s="1"/>
  <c r="V1980" i="5"/>
  <c r="E1980" i="5"/>
  <c r="X1980" i="5" s="1"/>
  <c r="V1981" i="5"/>
  <c r="E1981" i="5"/>
  <c r="V1982" i="5"/>
  <c r="E1982" i="5"/>
  <c r="X1982" i="5" s="1"/>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X1991" i="5" s="1"/>
  <c r="V1992" i="5"/>
  <c r="E1992" i="5"/>
  <c r="V1993" i="5"/>
  <c r="E1993" i="5"/>
  <c r="V1994" i="5"/>
  <c r="E1994" i="5"/>
  <c r="X1994" i="5" s="1"/>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X2002" i="5" s="1"/>
  <c r="V2003" i="5"/>
  <c r="E2003" i="5"/>
  <c r="X2003" i="5" s="1"/>
  <c r="V2004" i="5"/>
  <c r="E2004" i="5"/>
  <c r="X2004" i="5" s="1"/>
  <c r="V2005" i="5"/>
  <c r="E2005" i="5"/>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V2041" i="5"/>
  <c r="E2041" i="5"/>
  <c r="V2042" i="5"/>
  <c r="E2042" i="5"/>
  <c r="X2042" i="5" s="1"/>
  <c r="V2043" i="5"/>
  <c r="E2043" i="5"/>
  <c r="X2043" i="5" s="1"/>
  <c r="V2044" i="5"/>
  <c r="E2044" i="5"/>
  <c r="X2044" i="5" s="1"/>
  <c r="V2045" i="5"/>
  <c r="E2045" i="5"/>
  <c r="X2045" i="5" s="1"/>
  <c r="V2046" i="5"/>
  <c r="E2046" i="5"/>
  <c r="V2047" i="5"/>
  <c r="E2047" i="5"/>
  <c r="X2047" i="5" s="1"/>
  <c r="V2048" i="5"/>
  <c r="E2048" i="5"/>
  <c r="X2048" i="5" s="1"/>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X2063" i="5" s="1"/>
  <c r="V2064" i="5"/>
  <c r="E2064" i="5"/>
  <c r="V2065" i="5"/>
  <c r="E2065" i="5"/>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V2078" i="5"/>
  <c r="E2078" i="5"/>
  <c r="X2078" i="5" s="1"/>
  <c r="V2079" i="5"/>
  <c r="E2079" i="5"/>
  <c r="X2079" i="5" s="1"/>
  <c r="V2080" i="5"/>
  <c r="E2080" i="5"/>
  <c r="V2081" i="5"/>
  <c r="E2081" i="5"/>
  <c r="X2081" i="5" s="1"/>
  <c r="V2082" i="5"/>
  <c r="E2082" i="5"/>
  <c r="V2083" i="5"/>
  <c r="E2083" i="5"/>
  <c r="X2083" i="5" s="1"/>
  <c r="V2084" i="5"/>
  <c r="E2084" i="5"/>
  <c r="X2084" i="5" s="1"/>
  <c r="V2085" i="5"/>
  <c r="E2085" i="5"/>
  <c r="X2085" i="5" s="1"/>
  <c r="V2086" i="5"/>
  <c r="E2086" i="5"/>
  <c r="X2086" i="5" s="1"/>
  <c r="V2087" i="5"/>
  <c r="E2087" i="5"/>
  <c r="X2087" i="5" s="1"/>
  <c r="V2088" i="5"/>
  <c r="E2088" i="5"/>
  <c r="V2089" i="5"/>
  <c r="E2089" i="5"/>
  <c r="V2090" i="5"/>
  <c r="E2090" i="5"/>
  <c r="X2090" i="5" s="1"/>
  <c r="V2091" i="5"/>
  <c r="E2091" i="5"/>
  <c r="X2091" i="5" s="1"/>
  <c r="V2092" i="5"/>
  <c r="E2092" i="5"/>
  <c r="X2092" i="5" s="1"/>
  <c r="V2093" i="5"/>
  <c r="E2093" i="5"/>
  <c r="X2093" i="5" s="1"/>
  <c r="V2094" i="5"/>
  <c r="E2094" i="5"/>
  <c r="V2095" i="5"/>
  <c r="E2095" i="5"/>
  <c r="V2096" i="5"/>
  <c r="E2096" i="5"/>
  <c r="X2096" i="5" s="1"/>
  <c r="V2097" i="5"/>
  <c r="E2097" i="5"/>
  <c r="V2098" i="5"/>
  <c r="E2098" i="5"/>
  <c r="X2098" i="5" s="1"/>
  <c r="V2099" i="5"/>
  <c r="E2099" i="5"/>
  <c r="X2099" i="5" s="1"/>
  <c r="V2100" i="5"/>
  <c r="E2100" i="5"/>
  <c r="V2101" i="5"/>
  <c r="E2101" i="5"/>
  <c r="V2102" i="5"/>
  <c r="E2102" i="5"/>
  <c r="X2102" i="5" s="1"/>
  <c r="V2103" i="5"/>
  <c r="E2103" i="5"/>
  <c r="X2103" i="5" s="1"/>
  <c r="V2104" i="5"/>
  <c r="E2104" i="5"/>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V2113" i="5"/>
  <c r="E2113" i="5"/>
  <c r="V2114" i="5"/>
  <c r="E2114" i="5"/>
  <c r="X2114" i="5" s="1"/>
  <c r="V2115" i="5"/>
  <c r="E2115" i="5"/>
  <c r="X2115" i="5" s="1"/>
  <c r="V2116" i="5"/>
  <c r="E2116" i="5"/>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V2125" i="5"/>
  <c r="E2125" i="5"/>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V2146" i="5"/>
  <c r="E2146" i="5"/>
  <c r="X2146" i="5" s="1"/>
  <c r="V2147" i="5"/>
  <c r="E2147" i="5"/>
  <c r="X2147" i="5" s="1"/>
  <c r="V2148" i="5"/>
  <c r="E2148" i="5"/>
  <c r="V2149" i="5"/>
  <c r="E2149" i="5"/>
  <c r="V2150" i="5"/>
  <c r="E2150" i="5"/>
  <c r="X2150" i="5" s="1"/>
  <c r="V2151" i="5"/>
  <c r="E2151" i="5"/>
  <c r="X2151" i="5" s="1"/>
  <c r="V2152" i="5"/>
  <c r="E2152" i="5"/>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V2161" i="5"/>
  <c r="E2161" i="5"/>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V2174" i="5"/>
  <c r="E2174" i="5"/>
  <c r="X2174" i="5" s="1"/>
  <c r="V2175" i="5"/>
  <c r="E2175" i="5"/>
  <c r="X2175" i="5" s="1"/>
  <c r="V2176" i="5"/>
  <c r="E2176" i="5"/>
  <c r="X2176" i="5" s="1"/>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V2185" i="5"/>
  <c r="E2185" i="5"/>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V2206" i="5"/>
  <c r="E2206" i="5"/>
  <c r="X2206" i="5" s="1"/>
  <c r="V2207" i="5"/>
  <c r="E2207" i="5"/>
  <c r="X2207" i="5" s="1"/>
  <c r="V2208" i="5"/>
  <c r="E2208" i="5"/>
  <c r="V2209" i="5"/>
  <c r="E2209" i="5"/>
  <c r="V2210" i="5"/>
  <c r="E2210" i="5"/>
  <c r="X2210" i="5" s="1"/>
  <c r="V2211" i="5"/>
  <c r="E2211" i="5"/>
  <c r="X2211" i="5" s="1"/>
  <c r="V2212" i="5"/>
  <c r="E2212" i="5"/>
  <c r="X2212" i="5" s="1"/>
  <c r="V2213" i="5"/>
  <c r="E2213" i="5"/>
  <c r="V2214" i="5"/>
  <c r="E2214" i="5"/>
  <c r="X2214" i="5" s="1"/>
  <c r="V2215" i="5"/>
  <c r="E2215" i="5"/>
  <c r="X2215" i="5" s="1"/>
  <c r="V2216" i="5"/>
  <c r="E2216" i="5"/>
  <c r="X2216" i="5" s="1"/>
  <c r="V2217" i="5"/>
  <c r="E2217" i="5"/>
  <c r="X2217" i="5" s="1"/>
  <c r="V2218" i="5"/>
  <c r="E2218" i="5"/>
  <c r="X2218" i="5" s="1"/>
  <c r="V2219" i="5"/>
  <c r="E2219" i="5"/>
  <c r="X2219" i="5" s="1"/>
  <c r="V2220" i="5"/>
  <c r="E2220" i="5"/>
  <c r="V2221" i="5"/>
  <c r="E2221" i="5"/>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V2233" i="5"/>
  <c r="E2233" i="5"/>
  <c r="V2234" i="5"/>
  <c r="E2234" i="5"/>
  <c r="X2234" i="5" s="1"/>
  <c r="V2235" i="5"/>
  <c r="E2235" i="5"/>
  <c r="X2235" i="5" s="1"/>
  <c r="V2236" i="5"/>
  <c r="E2236" i="5"/>
  <c r="X2236" i="5" s="1"/>
  <c r="V2237" i="5"/>
  <c r="E2237" i="5"/>
  <c r="V2238" i="5"/>
  <c r="E2238" i="5"/>
  <c r="X2238" i="5" s="1"/>
  <c r="V2239" i="5"/>
  <c r="E2239" i="5"/>
  <c r="X2239" i="5" s="1"/>
  <c r="V2240" i="5"/>
  <c r="E2240" i="5"/>
  <c r="X2240" i="5" s="1"/>
  <c r="V2241" i="5"/>
  <c r="E2241" i="5"/>
  <c r="X2241" i="5" s="1"/>
  <c r="V2242" i="5"/>
  <c r="E2242" i="5"/>
  <c r="X2242" i="5" s="1"/>
  <c r="V2243" i="5"/>
  <c r="E2243" i="5"/>
  <c r="X2243" i="5" s="1"/>
  <c r="V2244" i="5"/>
  <c r="E2244" i="5"/>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V2257" i="5"/>
  <c r="E2257" i="5"/>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V2269" i="5"/>
  <c r="E2269" i="5"/>
  <c r="V2270" i="5"/>
  <c r="E2270" i="5"/>
  <c r="X2270" i="5" s="1"/>
  <c r="V2271" i="5"/>
  <c r="E2271" i="5"/>
  <c r="X2271" i="5" s="1"/>
  <c r="V2272" i="5"/>
  <c r="E2272" i="5"/>
  <c r="X2272" i="5" s="1"/>
  <c r="V2273" i="5"/>
  <c r="E2273" i="5"/>
  <c r="V2274" i="5"/>
  <c r="E2274" i="5"/>
  <c r="X2274" i="5" s="1"/>
  <c r="V2275" i="5"/>
  <c r="E2275" i="5"/>
  <c r="X2275" i="5" s="1"/>
  <c r="V2276" i="5"/>
  <c r="E2276" i="5"/>
  <c r="X2276" i="5" s="1"/>
  <c r="V2277" i="5"/>
  <c r="E2277" i="5"/>
  <c r="X2277" i="5" s="1"/>
  <c r="V2278" i="5"/>
  <c r="E2278" i="5"/>
  <c r="X2278" i="5" s="1"/>
  <c r="V2279" i="5"/>
  <c r="E2279" i="5"/>
  <c r="X2279" i="5" s="1"/>
  <c r="V2280" i="5"/>
  <c r="E2280" i="5"/>
  <c r="V2281" i="5"/>
  <c r="E2281" i="5"/>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V2293" i="5"/>
  <c r="E2293" i="5"/>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V2302" i="5"/>
  <c r="E2302" i="5"/>
  <c r="X2302" i="5" s="1"/>
  <c r="V2303" i="5"/>
  <c r="E2303" i="5"/>
  <c r="X2303" i="5" s="1"/>
  <c r="V2304" i="5"/>
  <c r="E2304" i="5"/>
  <c r="V2305" i="5"/>
  <c r="E2305" i="5"/>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V2317" i="5"/>
  <c r="E2317" i="5"/>
  <c r="V2318" i="5"/>
  <c r="E2318" i="5"/>
  <c r="X2318" i="5" s="1"/>
  <c r="V2319" i="5"/>
  <c r="E2319" i="5"/>
  <c r="X2319" i="5" s="1"/>
  <c r="V2320" i="5"/>
  <c r="E2320" i="5"/>
  <c r="X2320" i="5" s="1"/>
  <c r="V2321" i="5"/>
  <c r="E2321" i="5"/>
  <c r="X2321" i="5" s="1"/>
  <c r="V2322" i="5"/>
  <c r="E2322" i="5"/>
  <c r="V2323" i="5"/>
  <c r="E2323" i="5"/>
  <c r="X2323" i="5" s="1"/>
  <c r="V2324" i="5"/>
  <c r="E2324" i="5"/>
  <c r="X2324" i="5" s="1"/>
  <c r="V2325" i="5"/>
  <c r="E2325" i="5"/>
  <c r="X2325" i="5" s="1"/>
  <c r="V2326" i="5"/>
  <c r="E2326" i="5"/>
  <c r="X2326" i="5" s="1"/>
  <c r="V2327" i="5"/>
  <c r="E2327" i="5"/>
  <c r="X2327" i="5" s="1"/>
  <c r="V2328" i="5"/>
  <c r="E2328" i="5"/>
  <c r="V2329" i="5"/>
  <c r="E2329" i="5"/>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V2350" i="5"/>
  <c r="E2350" i="5"/>
  <c r="X2350" i="5" s="1"/>
  <c r="V2351" i="5"/>
  <c r="E2351" i="5"/>
  <c r="X2351" i="5" s="1"/>
  <c r="V2352" i="5"/>
  <c r="E2352" i="5"/>
  <c r="V2353" i="5"/>
  <c r="E2353" i="5"/>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V2377" i="5"/>
  <c r="E2377" i="5"/>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V2398" i="5"/>
  <c r="E2398" i="5"/>
  <c r="X2398" i="5" s="1"/>
  <c r="V2399" i="5"/>
  <c r="E2399" i="5"/>
  <c r="X2399" i="5" s="1"/>
  <c r="V2400" i="5"/>
  <c r="E2400" i="5"/>
  <c r="V2401" i="5"/>
  <c r="E2401" i="5"/>
  <c r="V2402" i="5"/>
  <c r="E2402" i="5"/>
  <c r="X2402" i="5" s="1"/>
  <c r="V2403" i="5"/>
  <c r="E2403" i="5"/>
  <c r="X2403" i="5" s="1"/>
  <c r="V2404" i="5"/>
  <c r="E2404" i="5"/>
  <c r="V2405" i="5"/>
  <c r="E2405" i="5"/>
  <c r="X2405" i="5" s="1"/>
  <c r="V2406" i="5"/>
  <c r="E2406" i="5"/>
  <c r="V2407" i="5"/>
  <c r="E2407" i="5"/>
  <c r="X2407" i="5" s="1"/>
  <c r="V2408" i="5"/>
  <c r="E2408" i="5"/>
  <c r="X2408" i="5" s="1"/>
  <c r="V2409" i="5"/>
  <c r="E2409" i="5"/>
  <c r="X2409" i="5" s="1"/>
  <c r="V2410" i="5"/>
  <c r="E2410" i="5"/>
  <c r="X2410" i="5" s="1"/>
  <c r="V2411" i="5"/>
  <c r="E2411" i="5"/>
  <c r="X2411" i="5" s="1"/>
  <c r="V2412" i="5"/>
  <c r="E2412" i="5"/>
  <c r="X2412" i="5" s="1"/>
  <c r="V2413" i="5"/>
  <c r="E2413" i="5"/>
  <c r="V2414" i="5"/>
  <c r="E2414" i="5"/>
  <c r="X2414" i="5" s="1"/>
  <c r="V2415" i="5"/>
  <c r="E2415" i="5"/>
  <c r="X2415" i="5" s="1"/>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X2423" i="5" s="1"/>
  <c r="V2424" i="5"/>
  <c r="E2424" i="5"/>
  <c r="V2425" i="5"/>
  <c r="E2425" i="5"/>
  <c r="V2426" i="5"/>
  <c r="E2426" i="5"/>
  <c r="X2426" i="5" s="1"/>
  <c r="V2427" i="5"/>
  <c r="E2427" i="5"/>
  <c r="V2428" i="5"/>
  <c r="E2428" i="5"/>
  <c r="X2428" i="5" s="1"/>
  <c r="V2429" i="5"/>
  <c r="E2429" i="5"/>
  <c r="X2429" i="5" s="1"/>
  <c r="V2430" i="5"/>
  <c r="E2430" i="5"/>
  <c r="V2431" i="5"/>
  <c r="E2431" i="5"/>
  <c r="X2431" i="5" s="1"/>
  <c r="V2432" i="5"/>
  <c r="E2432" i="5"/>
  <c r="X2432" i="5" s="1"/>
  <c r="V2433" i="5"/>
  <c r="E2433" i="5"/>
  <c r="V2434" i="5"/>
  <c r="E2434" i="5"/>
  <c r="X2434" i="5" s="1"/>
  <c r="V2435" i="5"/>
  <c r="E2435" i="5"/>
  <c r="X2435" i="5" s="1"/>
  <c r="V2436" i="5"/>
  <c r="E2436" i="5"/>
  <c r="X2436" i="5" s="1"/>
  <c r="V2437" i="5"/>
  <c r="E2437" i="5"/>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V2449" i="5"/>
  <c r="E2449" i="5"/>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V2461" i="5"/>
  <c r="E2461" i="5"/>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V2473" i="5"/>
  <c r="E2473" i="5"/>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71"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F21" i="6" s="1"/>
  <c r="B15" i="6"/>
  <c r="F20" i="6" s="1"/>
  <c r="H20" i="6" s="1"/>
  <c r="B14" i="6"/>
  <c r="G14" i="6"/>
  <c r="H14" i="6" s="1"/>
  <c r="H13" i="6"/>
  <c r="B12" i="6"/>
  <c r="G12" i="6" s="1"/>
  <c r="H12" i="6" s="1"/>
  <c r="D12" i="6" s="1"/>
  <c r="B11" i="6"/>
  <c r="G11" i="6"/>
  <c r="H11" i="6" s="1"/>
  <c r="D11" i="6" s="1"/>
  <c r="G9" i="6"/>
  <c r="H9" i="6" s="1"/>
  <c r="D9" i="6" s="1"/>
  <c r="B8" i="6"/>
  <c r="G8" i="6" s="1"/>
  <c r="H8" i="6" s="1"/>
  <c r="D8" i="6" s="1"/>
  <c r="B7" i="6"/>
  <c r="G7" i="6" s="1"/>
  <c r="H7" i="6" s="1"/>
  <c r="D7" i="6" s="1"/>
  <c r="B6" i="6"/>
  <c r="G6" i="6" s="1"/>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X2209"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X1753" i="5"/>
  <c r="H1753" i="5"/>
  <c r="H75" i="5"/>
  <c r="I764" i="5"/>
  <c r="I2158"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I393" i="5"/>
  <c r="J393" i="5"/>
  <c r="F393" i="5"/>
  <c r="R630" i="5"/>
  <c r="X612" i="5"/>
  <c r="R612" i="5"/>
  <c r="F612" i="5"/>
  <c r="H1165" i="5"/>
  <c r="F1165" i="5"/>
  <c r="X1165" i="5"/>
  <c r="F539" i="5"/>
  <c r="I539" i="5"/>
  <c r="J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74"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X97" i="5"/>
  <c r="H79" i="5"/>
  <c r="F79" i="5"/>
  <c r="I79" i="5"/>
  <c r="H127" i="5"/>
  <c r="R127" i="5"/>
  <c r="J127" i="5"/>
  <c r="I127" i="5"/>
  <c r="AB895" i="5"/>
  <c r="S895" i="5"/>
  <c r="AB1863" i="5"/>
  <c r="S1863" i="5"/>
  <c r="R74" i="5"/>
  <c r="I90" i="5"/>
  <c r="H123" i="5"/>
  <c r="J123" i="5"/>
  <c r="I123" i="5"/>
  <c r="R189" i="5"/>
  <c r="AB210" i="5"/>
  <c r="R225" i="5"/>
  <c r="F225" i="5"/>
  <c r="F309" i="5"/>
  <c r="F357" i="5"/>
  <c r="R463" i="5"/>
  <c r="F586" i="5"/>
  <c r="I714" i="5"/>
  <c r="J714" i="5"/>
  <c r="S738" i="5"/>
  <c r="R94" i="5"/>
  <c r="H94" i="5"/>
  <c r="AB170" i="5"/>
  <c r="H452" i="5"/>
  <c r="F452" i="5"/>
  <c r="S1497" i="5"/>
  <c r="I126" i="5"/>
  <c r="H126" i="5"/>
  <c r="H147" i="5"/>
  <c r="I147" i="5"/>
  <c r="F147" i="5"/>
  <c r="R237" i="5"/>
  <c r="F237" i="5"/>
  <c r="J262" i="5"/>
  <c r="AB262" i="5"/>
  <c r="AB298" i="5"/>
  <c r="F451" i="5"/>
  <c r="R453" i="5"/>
  <c r="J453" i="5"/>
  <c r="H453" i="5"/>
  <c r="F453" i="5"/>
  <c r="H107" i="5"/>
  <c r="I107" i="5"/>
  <c r="R125" i="5"/>
  <c r="AB1447" i="5"/>
  <c r="S1447" i="5"/>
  <c r="H87" i="5"/>
  <c r="R90" i="5"/>
  <c r="AB114" i="5"/>
  <c r="R123" i="5"/>
  <c r="H167" i="5"/>
  <c r="R167" i="5"/>
  <c r="H187" i="5"/>
  <c r="R187" i="5"/>
  <c r="I187" i="5"/>
  <c r="I275" i="5"/>
  <c r="F275" i="5"/>
  <c r="I361" i="5"/>
  <c r="J361" i="5"/>
  <c r="H361" i="5"/>
  <c r="F361" i="5"/>
  <c r="I479" i="5"/>
  <c r="H479" i="5"/>
  <c r="F574" i="5"/>
  <c r="S641"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X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X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X2065"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X2185"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73" i="5"/>
  <c r="X73" i="5"/>
  <c r="I73" i="5"/>
  <c r="F109" i="5"/>
  <c r="R109" i="5"/>
  <c r="R133" i="5"/>
  <c r="F133" i="5"/>
  <c r="F169" i="5"/>
  <c r="R169" i="5"/>
  <c r="X169" i="5"/>
  <c r="H195" i="5"/>
  <c r="F195" i="5"/>
  <c r="R195" i="5"/>
  <c r="I195" i="5"/>
  <c r="J195" i="5"/>
  <c r="H139" i="5"/>
  <c r="R139" i="5"/>
  <c r="J139" i="5"/>
  <c r="I139" i="5"/>
  <c r="F139" i="5"/>
  <c r="X193"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R77" i="5"/>
  <c r="I77" i="5"/>
  <c r="R89" i="5"/>
  <c r="I89" i="5"/>
  <c r="F129" i="5"/>
  <c r="H199" i="5"/>
  <c r="R199" i="5"/>
  <c r="J199" i="5"/>
  <c r="I199" i="5"/>
  <c r="F199" i="5"/>
  <c r="H131" i="5"/>
  <c r="F131" i="5"/>
  <c r="I131" i="5"/>
  <c r="R131" i="5"/>
  <c r="J131" i="5"/>
  <c r="F105" i="5"/>
  <c r="R105" i="5"/>
  <c r="H119" i="5"/>
  <c r="F119" i="5"/>
  <c r="I119" i="5"/>
  <c r="R119" i="5"/>
  <c r="J119" i="5"/>
  <c r="R197" i="5"/>
  <c r="F197" i="5"/>
  <c r="H223" i="5"/>
  <c r="R223" i="5"/>
  <c r="J223" i="5"/>
  <c r="F223" i="5"/>
  <c r="I223" i="5"/>
  <c r="R229" i="5"/>
  <c r="F229" i="5"/>
  <c r="X229" i="5"/>
  <c r="R337" i="5"/>
  <c r="J337" i="5"/>
  <c r="H337" i="5"/>
  <c r="F337" i="5"/>
  <c r="X337" i="5"/>
  <c r="F113" i="5"/>
  <c r="R113" i="5"/>
  <c r="H155" i="5"/>
  <c r="R155" i="5"/>
  <c r="J155" i="5"/>
  <c r="I155" i="5"/>
  <c r="F155" i="5"/>
  <c r="H203" i="5"/>
  <c r="R203" i="5"/>
  <c r="J203" i="5"/>
  <c r="I203" i="5"/>
  <c r="F203" i="5"/>
  <c r="R249" i="5"/>
  <c r="F24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X397"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R660" i="5"/>
  <c r="F660" i="5"/>
  <c r="AB867" i="5"/>
  <c r="J867" i="5"/>
  <c r="S1003" i="5"/>
  <c r="AB1003" i="5"/>
  <c r="H219" i="5"/>
  <c r="I219" i="5"/>
  <c r="AB290" i="5"/>
  <c r="I349" i="5"/>
  <c r="J349" i="5"/>
  <c r="H349" i="5"/>
  <c r="F349" i="5"/>
  <c r="X349" i="5"/>
  <c r="I381" i="5"/>
  <c r="J381" i="5"/>
  <c r="H381" i="5"/>
  <c r="F381" i="5"/>
  <c r="X408" i="5"/>
  <c r="I408" i="5"/>
  <c r="H408" i="5"/>
  <c r="F408" i="5"/>
  <c r="I425" i="5"/>
  <c r="J425" i="5"/>
  <c r="H425" i="5"/>
  <c r="F425"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I82"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I742" i="5"/>
  <c r="F742" i="5"/>
  <c r="AB322"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61"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X1229" i="5"/>
  <c r="J1229"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X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X1465" i="5"/>
  <c r="S1541"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X1969" i="5"/>
  <c r="R1969" i="5"/>
  <c r="J1969" i="5"/>
  <c r="I1969" i="5"/>
  <c r="H1969" i="5"/>
  <c r="AB1972" i="5"/>
  <c r="I2033" i="5"/>
  <c r="F2033" i="5"/>
  <c r="R2033" i="5"/>
  <c r="J2033" i="5"/>
  <c r="H2033" i="5"/>
  <c r="X2041"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X2005"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X2221"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X2273"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X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06" i="5"/>
  <c r="I612" i="5"/>
  <c r="I616" i="5"/>
  <c r="I620" i="5"/>
  <c r="I624" i="5"/>
  <c r="I628" i="5"/>
  <c r="I636" i="5"/>
  <c r="I652" i="5"/>
  <c r="I656" i="5"/>
  <c r="I660" i="5"/>
  <c r="AB681" i="5"/>
  <c r="S683" i="5"/>
  <c r="AB686" i="5"/>
  <c r="J688" i="5"/>
  <c r="J689" i="5"/>
  <c r="F691" i="5"/>
  <c r="S693" i="5"/>
  <c r="AB697" i="5"/>
  <c r="S699" i="5"/>
  <c r="AB702" i="5"/>
  <c r="J704" i="5"/>
  <c r="J705" i="5"/>
  <c r="F709" i="5"/>
  <c r="X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X769" i="5"/>
  <c r="J769" i="5"/>
  <c r="I769" i="5"/>
  <c r="H785" i="5"/>
  <c r="F785" i="5"/>
  <c r="J785" i="5"/>
  <c r="I785" i="5"/>
  <c r="J791" i="5"/>
  <c r="I791" i="5"/>
  <c r="H791" i="5"/>
  <c r="F791" i="5"/>
  <c r="J799" i="5"/>
  <c r="AB682" i="5"/>
  <c r="AB693" i="5"/>
  <c r="AB698" i="5"/>
  <c r="F713" i="5"/>
  <c r="J713" i="5"/>
  <c r="I713" i="5"/>
  <c r="F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X773" i="5"/>
  <c r="J773" i="5"/>
  <c r="I773" i="5"/>
  <c r="J779" i="5"/>
  <c r="I779" i="5"/>
  <c r="H779" i="5"/>
  <c r="F779" i="5"/>
  <c r="R785" i="5"/>
  <c r="H789" i="5"/>
  <c r="F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X793" i="5"/>
  <c r="J793" i="5"/>
  <c r="I793" i="5"/>
  <c r="H797" i="5"/>
  <c r="F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R826" i="5"/>
  <c r="AB827" i="5"/>
  <c r="R828" i="5"/>
  <c r="I828" i="5"/>
  <c r="J831" i="5"/>
  <c r="I831" i="5"/>
  <c r="R832" i="5"/>
  <c r="I832" i="5"/>
  <c r="X840" i="5"/>
  <c r="R840" i="5"/>
  <c r="I840" i="5"/>
  <c r="F844" i="5"/>
  <c r="R848" i="5"/>
  <c r="I848" i="5"/>
  <c r="AB855" i="5"/>
  <c r="I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R821" i="5"/>
  <c r="I821" i="5"/>
  <c r="H830" i="5"/>
  <c r="R830" i="5"/>
  <c r="I857" i="5"/>
  <c r="R857" i="5"/>
  <c r="H857" i="5"/>
  <c r="AB859" i="5"/>
  <c r="AB863" i="5"/>
  <c r="AB871" i="5"/>
  <c r="I877" i="5"/>
  <c r="X877" i="5"/>
  <c r="H877" i="5"/>
  <c r="F877" i="5"/>
  <c r="R877" i="5"/>
  <c r="S885" i="5"/>
  <c r="R887" i="5"/>
  <c r="I887" i="5"/>
  <c r="H887" i="5"/>
  <c r="F887" i="5"/>
  <c r="R896" i="5"/>
  <c r="J896" i="5"/>
  <c r="I896" i="5"/>
  <c r="F896" i="5"/>
  <c r="I905" i="5"/>
  <c r="F905" i="5"/>
  <c r="R905" i="5"/>
  <c r="H905" i="5"/>
  <c r="S913" i="5"/>
  <c r="R922" i="5"/>
  <c r="I922" i="5"/>
  <c r="H922" i="5"/>
  <c r="AB928" i="5"/>
  <c r="I949" i="5"/>
  <c r="X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X936" i="5"/>
  <c r="R936" i="5"/>
  <c r="H936" i="5"/>
  <c r="J936" i="5"/>
  <c r="I936" i="5"/>
  <c r="F936" i="5"/>
  <c r="R963" i="5"/>
  <c r="I963" i="5"/>
  <c r="J963" i="5"/>
  <c r="H963" i="5"/>
  <c r="F963" i="5"/>
  <c r="J1101" i="5"/>
  <c r="I1101" i="5"/>
  <c r="H1101" i="5"/>
  <c r="F1101" i="5"/>
  <c r="R1101" i="5"/>
  <c r="I865" i="5"/>
  <c r="X865" i="5"/>
  <c r="I881" i="5"/>
  <c r="I897" i="5"/>
  <c r="I913" i="5"/>
  <c r="X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X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X1513" i="5"/>
  <c r="I885" i="5"/>
  <c r="I901" i="5"/>
  <c r="X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X1057" i="5"/>
  <c r="R1057" i="5"/>
  <c r="F1057" i="5"/>
  <c r="AB1068" i="5"/>
  <c r="J1073" i="5"/>
  <c r="I1073" i="5"/>
  <c r="H1073" i="5"/>
  <c r="R1073" i="5"/>
  <c r="F1073" i="5"/>
  <c r="AB1084" i="5"/>
  <c r="J1089" i="5"/>
  <c r="I1089" i="5"/>
  <c r="H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X1045" i="5"/>
  <c r="R1046" i="5"/>
  <c r="J1046" i="5"/>
  <c r="I1046" i="5"/>
  <c r="J1061" i="5"/>
  <c r="I1061" i="5"/>
  <c r="H1061" i="5"/>
  <c r="R1062" i="5"/>
  <c r="J1062" i="5"/>
  <c r="I1062" i="5"/>
  <c r="J1077" i="5"/>
  <c r="I1077" i="5"/>
  <c r="H1077" i="5"/>
  <c r="R1078" i="5"/>
  <c r="J1078" i="5"/>
  <c r="I1078" i="5"/>
  <c r="J1093" i="5"/>
  <c r="I1093" i="5"/>
  <c r="H1093" i="5"/>
  <c r="X1093" i="5"/>
  <c r="R1094" i="5"/>
  <c r="J1094" i="5"/>
  <c r="I1094" i="5"/>
  <c r="X1098"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X1393"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X1357" i="5"/>
  <c r="I1357" i="5"/>
  <c r="H1357" i="5"/>
  <c r="F1357" i="5"/>
  <c r="I1367" i="5"/>
  <c r="H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X1261" i="5"/>
  <c r="R1261" i="5"/>
  <c r="R1265" i="5"/>
  <c r="R1269" i="5"/>
  <c r="X1273" i="5"/>
  <c r="R1273" i="5"/>
  <c r="R1277" i="5"/>
  <c r="R1281" i="5"/>
  <c r="R1289" i="5"/>
  <c r="R1293" i="5"/>
  <c r="R1301" i="5"/>
  <c r="R1305" i="5"/>
  <c r="X1309" i="5"/>
  <c r="R1309" i="5"/>
  <c r="X1321" i="5"/>
  <c r="R1321" i="5"/>
  <c r="X1333"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X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X1728" i="5"/>
  <c r="R1728" i="5"/>
  <c r="J1728" i="5"/>
  <c r="I1728" i="5"/>
  <c r="H1728" i="5"/>
  <c r="X1741" i="5"/>
  <c r="S1744" i="5"/>
  <c r="AB1744" i="5"/>
  <c r="H1749" i="5"/>
  <c r="AB1910" i="5"/>
  <c r="S1910" i="5"/>
  <c r="AB1547" i="5"/>
  <c r="J1553" i="5"/>
  <c r="R1557" i="5"/>
  <c r="J1557" i="5"/>
  <c r="X1561" i="5"/>
  <c r="R1561" i="5"/>
  <c r="J1561" i="5"/>
  <c r="R1565" i="5"/>
  <c r="J1565" i="5"/>
  <c r="R1569" i="5"/>
  <c r="J1569" i="5"/>
  <c r="X1573" i="5"/>
  <c r="R1573" i="5"/>
  <c r="J1573" i="5"/>
  <c r="R1577" i="5"/>
  <c r="R1581" i="5"/>
  <c r="J1581" i="5"/>
  <c r="X1585" i="5"/>
  <c r="R1585" i="5"/>
  <c r="J1585" i="5"/>
  <c r="R1589" i="5"/>
  <c r="J1589" i="5"/>
  <c r="X1597" i="5"/>
  <c r="R1597" i="5"/>
  <c r="J1597" i="5"/>
  <c r="R1601" i="5"/>
  <c r="J1601" i="5"/>
  <c r="R1605" i="5"/>
  <c r="J1605" i="5"/>
  <c r="R1613" i="5"/>
  <c r="J1613" i="5"/>
  <c r="X1617"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9"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J1908" i="5"/>
  <c r="X1912" i="5"/>
  <c r="J1912"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X1889" i="5"/>
  <c r="AB1889" i="5"/>
  <c r="X1897"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X1885"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8" i="5"/>
  <c r="X1992" i="5"/>
  <c r="X2040" i="5"/>
  <c r="R2053" i="5"/>
  <c r="R2061" i="5"/>
  <c r="X2080"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X2137"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G22" i="6" s="1"/>
  <c r="H22" i="6" s="1"/>
  <c r="F2442" i="5"/>
  <c r="J2442" i="5"/>
  <c r="I2442" i="5"/>
  <c r="H2442" i="5"/>
  <c r="AB2460" i="5"/>
  <c r="F2497" i="5"/>
  <c r="R2497" i="5"/>
  <c r="J2497" i="5"/>
  <c r="I2497" i="5"/>
  <c r="H2497" i="5"/>
  <c r="S2501" i="5"/>
  <c r="F64" i="6"/>
  <c r="G5" i="6"/>
  <c r="H5" i="6"/>
  <c r="X2433"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B41" i="4"/>
  <c r="B59" i="4" s="1"/>
  <c r="A4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C15" i="6" s="1"/>
  <c r="I16" i="6"/>
  <c r="C16" i="6" s="1"/>
  <c r="I17" i="6"/>
  <c r="C17" i="6" s="1"/>
  <c r="J24" i="6"/>
  <c r="I25" i="6"/>
  <c r="J36" i="6"/>
  <c r="I37" i="6"/>
  <c r="J44" i="6"/>
  <c r="I45" i="6"/>
  <c r="J52" i="6"/>
  <c r="J62" i="6"/>
  <c r="I63" i="6"/>
  <c r="I64" i="6"/>
  <c r="J65" i="6"/>
  <c r="I66" i="6"/>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89" i="5"/>
  <c r="S155" i="5"/>
  <c r="S157" i="5"/>
  <c r="S364" i="5"/>
  <c r="S304" i="5"/>
  <c r="S392" i="5"/>
  <c r="S348" i="5"/>
  <c r="S433" i="5"/>
  <c r="S444" i="5"/>
  <c r="S584"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X1272" i="5"/>
  <c r="H2069" i="5"/>
  <c r="J1959" i="5"/>
  <c r="R1959" i="5"/>
  <c r="I678" i="5"/>
  <c r="H678" i="5"/>
  <c r="J987" i="5"/>
  <c r="S606" i="5"/>
  <c r="S610" i="5"/>
  <c r="X186" i="5"/>
  <c r="X226" i="5"/>
  <c r="X456" i="5"/>
  <c r="S598" i="5"/>
  <c r="X221" i="5"/>
  <c r="X504" i="5"/>
  <c r="X121" i="5"/>
  <c r="X360" i="5"/>
  <c r="X498" i="5"/>
  <c r="X558" i="5"/>
  <c r="X546" i="5"/>
  <c r="S532" i="5"/>
  <c r="X336" i="5"/>
  <c r="S356" i="5"/>
  <c r="X318" i="5"/>
  <c r="X241" i="5"/>
  <c r="X301" i="5"/>
  <c r="X198" i="5"/>
  <c r="S343" i="5"/>
  <c r="X246" i="5"/>
  <c r="X114" i="5"/>
  <c r="X333" i="5"/>
  <c r="X325" i="5"/>
  <c r="X138" i="5"/>
  <c r="X126" i="5"/>
  <c r="X217" i="5"/>
  <c r="X369" i="5"/>
  <c r="S315" i="5"/>
  <c r="X96" i="5"/>
  <c r="X118" i="5"/>
  <c r="X253" i="5"/>
  <c r="X317" i="5"/>
  <c r="X373" i="5"/>
  <c r="S357" i="5"/>
  <c r="S383" i="5"/>
  <c r="X313" i="5"/>
  <c r="X92" i="5"/>
  <c r="X250" i="5"/>
  <c r="X30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X1320" i="5"/>
  <c r="J189" i="5"/>
  <c r="R2301"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2397" i="5"/>
  <c r="X717" i="5"/>
  <c r="J403" i="5"/>
  <c r="J1233" i="5"/>
  <c r="F717" i="5"/>
  <c r="R775" i="5"/>
  <c r="X799"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X1668" i="5"/>
  <c r="R1086" i="5"/>
  <c r="I836" i="5"/>
  <c r="H596" i="5"/>
  <c r="R415" i="5"/>
  <c r="J447" i="5"/>
  <c r="J395" i="5"/>
  <c r="F2480" i="5"/>
  <c r="J2164" i="5"/>
  <c r="R1653" i="5"/>
  <c r="J1653" i="5"/>
  <c r="F1508" i="5"/>
  <c r="F1222" i="5"/>
  <c r="H1297" i="5"/>
  <c r="F836" i="5"/>
  <c r="R836" i="5"/>
  <c r="R395" i="5"/>
  <c r="I496" i="5"/>
  <c r="F1233" i="5"/>
  <c r="J1725" i="5"/>
  <c r="H1716" i="5"/>
  <c r="F1403" i="5"/>
  <c r="X1381" i="5"/>
  <c r="I1095" i="5"/>
  <c r="X2213" i="5"/>
  <c r="X1633"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942" i="5"/>
  <c r="H391" i="5"/>
  <c r="J720" i="5"/>
  <c r="J2454" i="5"/>
  <c r="F2215" i="5"/>
  <c r="X2184" i="5"/>
  <c r="R2164" i="5"/>
  <c r="I2043" i="5"/>
  <c r="R1657" i="5"/>
  <c r="R1652" i="5"/>
  <c r="H1708" i="5"/>
  <c r="X1644"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s="1"/>
  <c r="H30" i="6" s="1"/>
  <c r="D30" i="6" s="1"/>
  <c r="B31" i="6"/>
  <c r="G31" i="6"/>
  <c r="J306" i="5"/>
  <c r="J2417" i="5"/>
  <c r="J2160" i="5"/>
  <c r="F1876" i="5"/>
  <c r="X1801" i="5"/>
  <c r="R1770" i="5"/>
  <c r="R1700" i="5"/>
  <c r="X1609" i="5"/>
  <c r="I1696" i="5"/>
  <c r="I1672" i="5"/>
  <c r="F1126" i="5"/>
  <c r="F875" i="5"/>
  <c r="R888" i="5"/>
  <c r="X829" i="5"/>
  <c r="F783" i="5"/>
  <c r="R757" i="5"/>
  <c r="I588" i="5"/>
  <c r="R431" i="5"/>
  <c r="J435" i="5"/>
  <c r="F102" i="5"/>
  <c r="H2012" i="5"/>
  <c r="F640" i="5"/>
  <c r="J207" i="5"/>
  <c r="F2197" i="5"/>
  <c r="R2417" i="5"/>
  <c r="H2409" i="5"/>
  <c r="X2317"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X640" i="5"/>
  <c r="R640" i="5"/>
  <c r="J1067" i="5"/>
  <c r="H1067" i="5"/>
  <c r="X672" i="5"/>
  <c r="R672" i="5"/>
  <c r="H175" i="5"/>
  <c r="R175" i="5"/>
  <c r="J175" i="5"/>
  <c r="H808" i="5"/>
  <c r="J808" i="5"/>
  <c r="X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40" i="6"/>
  <c r="G40" i="6" s="1"/>
  <c r="H40" i="6" s="1"/>
  <c r="D40" i="6" s="1"/>
  <c r="B50" i="6"/>
  <c r="G50" i="6" s="1"/>
  <c r="B25" i="6"/>
  <c r="G25" i="6" s="1"/>
  <c r="H25" i="6" s="1"/>
  <c r="B35" i="6"/>
  <c r="G35" i="6"/>
  <c r="B39" i="6"/>
  <c r="G39" i="6"/>
  <c r="F24" i="6"/>
  <c r="B44" i="6"/>
  <c r="G44" i="6" s="1"/>
  <c r="B49" i="6"/>
  <c r="G49" i="6"/>
  <c r="H49" i="6" s="1"/>
  <c r="D49" i="6" s="1"/>
  <c r="B34" i="6"/>
  <c r="G34" i="6" s="1"/>
  <c r="B29" i="6"/>
  <c r="G29" i="6"/>
  <c r="B24" i="6"/>
  <c r="G24" i="6"/>
  <c r="G19" i="6"/>
  <c r="H19" i="6"/>
  <c r="F2426" i="5"/>
  <c r="R2426" i="5"/>
  <c r="J2426" i="5"/>
  <c r="I2426" i="5"/>
  <c r="H2426" i="5"/>
  <c r="D5" i="6"/>
  <c r="F2446" i="5"/>
  <c r="H2446" i="5"/>
  <c r="J2446" i="5"/>
  <c r="I2446" i="5"/>
  <c r="R2446" i="5"/>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36" i="6"/>
  <c r="G36" i="6" s="1"/>
  <c r="G20" i="6"/>
  <c r="B45" i="6"/>
  <c r="G45" i="6" s="1"/>
  <c r="H45" i="6" s="1"/>
  <c r="D45" i="6" s="1"/>
  <c r="D17" i="6"/>
  <c r="H2439" i="5"/>
  <c r="F2439" i="5"/>
  <c r="R2439" i="5"/>
  <c r="J2439" i="5"/>
  <c r="I2439" i="5"/>
  <c r="F2414" i="5"/>
  <c r="R2414" i="5"/>
  <c r="J2414" i="5"/>
  <c r="I2414" i="5"/>
  <c r="H2414" i="5"/>
  <c r="J2448" i="5"/>
  <c r="F2448" i="5"/>
  <c r="X2448" i="5"/>
  <c r="I2448" i="5"/>
  <c r="H2448" i="5"/>
  <c r="R2448" i="5"/>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X1291" i="5"/>
  <c r="I1259" i="5"/>
  <c r="H1259" i="5"/>
  <c r="R1259" i="5"/>
  <c r="J1259" i="5"/>
  <c r="F1259" i="5"/>
  <c r="F1350" i="5"/>
  <c r="R1350" i="5"/>
  <c r="J1350" i="5"/>
  <c r="I1350" i="5"/>
  <c r="H1350" i="5"/>
  <c r="X1350" i="5"/>
  <c r="F1330" i="5"/>
  <c r="R1330" i="5"/>
  <c r="J1330" i="5"/>
  <c r="I1330" i="5"/>
  <c r="H1330" i="5"/>
  <c r="F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45" i="6"/>
  <c r="F66" i="6"/>
  <c r="F50" i="6"/>
  <c r="F30" i="6"/>
  <c r="F35" i="6"/>
  <c r="H35" i="6" s="1"/>
  <c r="D35" i="6" s="1"/>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X1405" i="5"/>
  <c r="I1599" i="5"/>
  <c r="H1599" i="5"/>
  <c r="F1599" i="5"/>
  <c r="R1599" i="5"/>
  <c r="J1599" i="5"/>
  <c r="I1567" i="5"/>
  <c r="H1567" i="5"/>
  <c r="F1567" i="5"/>
  <c r="R1567" i="5"/>
  <c r="J1567" i="5"/>
  <c r="X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X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X1854" i="5"/>
  <c r="H1795" i="5"/>
  <c r="F1795" i="5"/>
  <c r="X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X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X671"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70" i="4"/>
  <c r="A51" i="6" s="1"/>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X984" i="5"/>
  <c r="R984" i="5"/>
  <c r="J984" i="5"/>
  <c r="I984" i="5"/>
  <c r="R1600" i="5"/>
  <c r="J1600" i="5"/>
  <c r="I1600" i="5"/>
  <c r="H1600" i="5"/>
  <c r="F1600" i="5"/>
  <c r="F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H34" i="6" s="1"/>
  <c r="D34" i="6" s="1"/>
  <c r="F39" i="6"/>
  <c r="F65" i="6"/>
  <c r="B2" i="6" s="1"/>
  <c r="F49" i="6"/>
  <c r="F29" i="6"/>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X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X890" i="5"/>
  <c r="J890" i="5"/>
  <c r="F890" i="5"/>
  <c r="J977" i="5"/>
  <c r="I977" i="5"/>
  <c r="H977" i="5"/>
  <c r="X977" i="5"/>
  <c r="R977" i="5"/>
  <c r="F977" i="5"/>
  <c r="F849" i="5"/>
  <c r="R849" i="5"/>
  <c r="I849" i="5"/>
  <c r="J849" i="5"/>
  <c r="H849" i="5"/>
  <c r="I649" i="5"/>
  <c r="H649" i="5"/>
  <c r="F649" i="5"/>
  <c r="X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90" i="5"/>
  <c r="S313" i="5"/>
  <c r="S76" i="5"/>
  <c r="S242" i="5"/>
  <c r="S307" i="5"/>
  <c r="S337" i="5"/>
  <c r="S101" i="5"/>
  <c r="S555" i="5"/>
  <c r="S570" i="5"/>
  <c r="S154" i="5"/>
  <c r="S301" i="5"/>
  <c r="S246" i="5"/>
  <c r="S254" i="5"/>
  <c r="S206" i="5"/>
  <c r="S325" i="5"/>
  <c r="S527" i="5"/>
  <c r="S369" i="5"/>
  <c r="S381" i="5"/>
  <c r="S309" i="5"/>
  <c r="X589" i="5"/>
  <c r="S597" i="5"/>
  <c r="X505" i="5"/>
  <c r="S599" i="5"/>
  <c r="X462" i="5"/>
  <c r="X346" i="5"/>
  <c r="X493" i="5"/>
  <c r="S611" i="5"/>
  <c r="X577" i="5"/>
  <c r="X601" i="5"/>
  <c r="S601" i="5"/>
  <c r="X402" i="5"/>
  <c r="X340" i="5"/>
  <c r="X180" i="5"/>
  <c r="X264" i="5"/>
  <c r="X296" i="5"/>
  <c r="X192" i="5"/>
  <c r="X244" i="5"/>
  <c r="X276" i="5"/>
  <c r="X596" i="5"/>
  <c r="X281" i="5"/>
  <c r="X103" i="5"/>
  <c r="X188" i="5"/>
  <c r="X565" i="5"/>
  <c r="X366" i="5"/>
  <c r="X517" i="5"/>
  <c r="X204" i="5"/>
  <c r="X600" i="5"/>
  <c r="S600" i="5"/>
  <c r="X108" i="5"/>
  <c r="X481" i="5"/>
  <c r="X112" i="5"/>
  <c r="X569" i="5"/>
  <c r="X168" i="5"/>
  <c r="X446" i="5"/>
  <c r="X553" i="5"/>
  <c r="X144" i="5"/>
  <c r="S382" i="5"/>
  <c r="X288" i="5"/>
  <c r="X390" i="5"/>
  <c r="X537" i="5"/>
  <c r="X300" i="5"/>
  <c r="X469" i="5"/>
  <c r="X529" i="5"/>
  <c r="X277" i="5"/>
  <c r="X306" i="5"/>
  <c r="X592" i="5"/>
  <c r="S533" i="5"/>
  <c r="X458" i="5"/>
  <c r="X545" i="5"/>
  <c r="X216" i="5"/>
  <c r="S355" i="5"/>
  <c r="X541" i="5"/>
  <c r="X588" i="5"/>
  <c r="X330" i="5"/>
  <c r="S602" i="5"/>
  <c r="X312" i="5"/>
  <c r="X156" i="5"/>
  <c r="S603" i="5"/>
  <c r="X228" i="5"/>
  <c r="S605" i="5"/>
  <c r="X102" i="5"/>
  <c r="S607" i="5"/>
  <c r="X426" i="5"/>
  <c r="X489" i="5"/>
  <c r="X342" i="5"/>
  <c r="X473" i="5"/>
  <c r="X132" i="5"/>
  <c r="X324" i="5"/>
  <c r="X576" i="5"/>
  <c r="X87" i="5"/>
  <c r="S314" i="5"/>
  <c r="X474" i="5"/>
  <c r="X460" i="5"/>
  <c r="X196" i="5"/>
  <c r="X240" i="5"/>
  <c r="X120" i="5"/>
  <c r="X252" i="5"/>
  <c r="X583" i="5"/>
  <c r="X71" i="5"/>
  <c r="X265" i="5"/>
  <c r="H39" i="6"/>
  <c r="D39" i="6" s="1"/>
  <c r="H24" i="6"/>
  <c r="D24" i="6" s="1"/>
  <c r="D19" i="6"/>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B52" i="4" l="1"/>
  <c r="A36" i="6" s="1"/>
  <c r="B58" i="4"/>
  <c r="A41" i="6" s="1"/>
  <c r="A26" i="6"/>
  <c r="B32" i="4"/>
  <c r="A19" i="6" s="1"/>
  <c r="B65" i="4"/>
  <c r="A47" i="6" s="1"/>
  <c r="B53" i="4"/>
  <c r="A37" i="6" s="1"/>
  <c r="B51" i="4"/>
  <c r="A35" i="6" s="1"/>
  <c r="D31" i="4"/>
  <c r="D49" i="4"/>
  <c r="D43" i="4"/>
  <c r="D61" i="4"/>
  <c r="D37" i="4"/>
  <c r="D74" i="4"/>
  <c r="D55" i="4"/>
  <c r="B43" i="4"/>
  <c r="A28" i="6" s="1"/>
  <c r="B89" i="4"/>
  <c r="A63" i="6" s="1"/>
  <c r="B61" i="4"/>
  <c r="A43" i="6" s="1"/>
  <c r="B49" i="4"/>
  <c r="A33" i="6" s="1"/>
  <c r="B37" i="4"/>
  <c r="A23" i="6" s="1"/>
  <c r="B55" i="4"/>
  <c r="A38" i="6" s="1"/>
  <c r="B83" i="4"/>
  <c r="A59" i="6" s="1"/>
  <c r="B85" i="4"/>
  <c r="A60" i="6" s="1"/>
  <c r="B87" i="4"/>
  <c r="A62" i="6" s="1"/>
  <c r="B81" i="4"/>
  <c r="A58" i="6" s="1"/>
  <c r="B67" i="4"/>
  <c r="A48" i="6" s="1"/>
  <c r="B77" i="4"/>
  <c r="A55" i="6" s="1"/>
  <c r="B75" i="4"/>
  <c r="A54" i="6" s="1"/>
  <c r="B79" i="4"/>
  <c r="A57" i="6" s="1"/>
  <c r="B31" i="4"/>
  <c r="A18" i="6" s="1"/>
  <c r="A15" i="6"/>
  <c r="G21" i="6"/>
  <c r="H21" i="6" s="1"/>
  <c r="C21" i="6" s="1"/>
  <c r="B41" i="6"/>
  <c r="G41" i="6" s="1"/>
  <c r="B26" i="6"/>
  <c r="G26" i="6" s="1"/>
  <c r="F26" i="6"/>
  <c r="B46" i="6"/>
  <c r="G46" i="6" s="1"/>
  <c r="C11" i="6"/>
  <c r="C10" i="6"/>
  <c r="C9" i="6"/>
  <c r="C4" i="6"/>
  <c r="C8" i="6"/>
  <c r="C7" i="6"/>
  <c r="H6" i="6"/>
  <c r="D6" i="6" s="1"/>
  <c r="H44" i="6"/>
  <c r="C30" i="6"/>
  <c r="H50" i="6"/>
  <c r="D50" i="6" s="1"/>
  <c r="C12" i="6"/>
  <c r="H29" i="6"/>
  <c r="C25" i="6"/>
  <c r="D25" i="6"/>
  <c r="K65" i="6"/>
  <c r="D14" i="6"/>
  <c r="D44" i="6"/>
  <c r="C44" i="6"/>
  <c r="D22" i="6"/>
  <c r="K68" i="6"/>
  <c r="C22" i="6"/>
  <c r="K66" i="6"/>
  <c r="C20" i="6"/>
  <c r="D20" i="6"/>
  <c r="D21" i="6"/>
  <c r="K67" i="6"/>
  <c r="C29" i="6"/>
  <c r="D29" i="6"/>
  <c r="F31" i="6"/>
  <c r="H31" i="6" s="1"/>
  <c r="B42" i="6"/>
  <c r="G42" i="6" s="1"/>
  <c r="C34" i="6"/>
  <c r="C35" i="6"/>
  <c r="B27" i="6"/>
  <c r="G27" i="6" s="1"/>
  <c r="C39" i="6"/>
  <c r="C49" i="6"/>
  <c r="C2" i="6"/>
  <c r="C45" i="6"/>
  <c r="B34" i="4"/>
  <c r="A21" i="6" s="1"/>
  <c r="B37" i="6"/>
  <c r="G37" i="6" s="1"/>
  <c r="C40" i="6"/>
  <c r="B52" i="6"/>
  <c r="G52" i="6" s="1"/>
  <c r="B32" i="6"/>
  <c r="G32" i="6" s="1"/>
  <c r="C14" i="6"/>
  <c r="F27" i="6"/>
  <c r="G74" i="4"/>
  <c r="G31" i="4"/>
  <c r="C24" i="6"/>
  <c r="C50" i="6"/>
  <c r="C5" i="6"/>
  <c r="G55" i="4"/>
  <c r="G61" i="4"/>
  <c r="B71" i="4"/>
  <c r="A52" i="6" s="1"/>
  <c r="A27" i="6"/>
  <c r="C52" i="5"/>
  <c r="B62" i="4"/>
  <c r="A44" i="6" s="1"/>
  <c r="C44" i="5"/>
  <c r="C43" i="5"/>
  <c r="C16" i="5"/>
  <c r="X69" i="5"/>
  <c r="R69" i="5"/>
  <c r="B57" i="4"/>
  <c r="A40" i="6" s="1"/>
  <c r="C50" i="5"/>
  <c r="C14" i="5"/>
  <c r="B68" i="4"/>
  <c r="A49" i="6" s="1"/>
  <c r="A25" i="6"/>
  <c r="A24" i="6"/>
  <c r="C40" i="5"/>
  <c r="R68" i="5"/>
  <c r="C38" i="5"/>
  <c r="C32" i="5"/>
  <c r="C31" i="5"/>
  <c r="G67" i="4"/>
  <c r="B56" i="4"/>
  <c r="A39" i="6" s="1"/>
  <c r="G37" i="4"/>
  <c r="B35" i="4"/>
  <c r="A22" i="6" s="1"/>
  <c r="C28" i="5"/>
  <c r="G43" i="4"/>
  <c r="C26" i="5"/>
  <c r="B63" i="4"/>
  <c r="A45" i="6" s="1"/>
  <c r="C56" i="5"/>
  <c r="C20" i="5"/>
  <c r="C55" i="5"/>
  <c r="C19" i="5"/>
  <c r="G64" i="6"/>
  <c r="C61" i="5"/>
  <c r="C49" i="5"/>
  <c r="C37" i="5"/>
  <c r="C25" i="5"/>
  <c r="C13" i="5"/>
  <c r="B59" i="5"/>
  <c r="B53" i="5"/>
  <c r="B47" i="5"/>
  <c r="B41" i="5"/>
  <c r="B35" i="5"/>
  <c r="B29" i="5"/>
  <c r="B23" i="5"/>
  <c r="B17" i="5"/>
  <c r="B11" i="5"/>
  <c r="C60" i="5"/>
  <c r="C48" i="5"/>
  <c r="C36" i="5"/>
  <c r="C24" i="5"/>
  <c r="C12" i="5"/>
  <c r="C59" i="5"/>
  <c r="C47" i="5"/>
  <c r="C35" i="5"/>
  <c r="C23" i="5"/>
  <c r="C11" i="5"/>
  <c r="C5" i="5"/>
  <c r="B58" i="5"/>
  <c r="B52" i="5"/>
  <c r="B46" i="5"/>
  <c r="B40" i="5"/>
  <c r="B34" i="5"/>
  <c r="B28" i="5"/>
  <c r="B22" i="5"/>
  <c r="B16" i="5"/>
  <c r="B10" i="5"/>
  <c r="C58" i="5"/>
  <c r="C46" i="5"/>
  <c r="C34" i="5"/>
  <c r="C22" i="5"/>
  <c r="C10" i="5"/>
  <c r="C8" i="5"/>
  <c r="C57" i="5"/>
  <c r="C45" i="5"/>
  <c r="C33" i="5"/>
  <c r="C21" i="5"/>
  <c r="C9" i="5"/>
  <c r="B5" i="5"/>
  <c r="B57" i="5"/>
  <c r="B51" i="5"/>
  <c r="B45" i="5"/>
  <c r="B39" i="5"/>
  <c r="B33" i="5"/>
  <c r="B27" i="5"/>
  <c r="B21" i="5"/>
  <c r="B15" i="5"/>
  <c r="B9" i="5"/>
  <c r="C7" i="5"/>
  <c r="B56" i="5"/>
  <c r="B50" i="5"/>
  <c r="B44" i="5"/>
  <c r="B38" i="5"/>
  <c r="B32" i="5"/>
  <c r="B26" i="5"/>
  <c r="B20" i="5"/>
  <c r="B14" i="5"/>
  <c r="B8" i="5"/>
  <c r="C54" i="5"/>
  <c r="C42" i="5"/>
  <c r="C30" i="5"/>
  <c r="C18" i="5"/>
  <c r="C53" i="5"/>
  <c r="C41" i="5"/>
  <c r="C29" i="5"/>
  <c r="C17" i="5"/>
  <c r="B61" i="5"/>
  <c r="B55" i="5"/>
  <c r="B49" i="5"/>
  <c r="B43" i="5"/>
  <c r="B37" i="5"/>
  <c r="B31" i="5"/>
  <c r="B25" i="5"/>
  <c r="B19" i="5"/>
  <c r="B13" i="5"/>
  <c r="B7" i="5"/>
  <c r="C6" i="5"/>
  <c r="AB6" i="5" s="1"/>
  <c r="C51" i="5"/>
  <c r="C39" i="5"/>
  <c r="C27" i="5"/>
  <c r="C15" i="5"/>
  <c r="B60" i="5"/>
  <c r="B54" i="5"/>
  <c r="B48" i="5"/>
  <c r="B42" i="5"/>
  <c r="B36" i="5"/>
  <c r="B30" i="5"/>
  <c r="B24" i="5"/>
  <c r="B18" i="5"/>
  <c r="B12" i="5"/>
  <c r="V44" i="5" l="1"/>
  <c r="R44" i="5" s="1"/>
  <c r="V50" i="5"/>
  <c r="R50" i="5" s="1"/>
  <c r="V14" i="5"/>
  <c r="G14" i="5" s="1"/>
  <c r="V31" i="5"/>
  <c r="F31" i="5" s="1"/>
  <c r="F51" i="6"/>
  <c r="H51" i="6" s="1"/>
  <c r="F46" i="6"/>
  <c r="H46" i="6" s="1"/>
  <c r="F36" i="6"/>
  <c r="H36" i="6" s="1"/>
  <c r="F41" i="6"/>
  <c r="H41" i="6" s="1"/>
  <c r="H26" i="6"/>
  <c r="F67" i="6"/>
  <c r="C6" i="6"/>
  <c r="V52" i="5"/>
  <c r="R52" i="5" s="1"/>
  <c r="V26" i="5"/>
  <c r="J26" i="5" s="1"/>
  <c r="V28" i="5"/>
  <c r="H28" i="5" s="1"/>
  <c r="C31" i="6"/>
  <c r="D31" i="6"/>
  <c r="H27" i="6"/>
  <c r="F52" i="6"/>
  <c r="H52" i="6" s="1"/>
  <c r="F54" i="6"/>
  <c r="F47" i="6"/>
  <c r="H47" i="6" s="1"/>
  <c r="F37" i="6"/>
  <c r="H37" i="6" s="1"/>
  <c r="F32" i="6"/>
  <c r="H32" i="6" s="1"/>
  <c r="F42" i="6"/>
  <c r="H42" i="6" s="1"/>
  <c r="F68" i="6"/>
  <c r="V32" i="5"/>
  <c r="J32" i="5" s="1"/>
  <c r="S65" i="5"/>
  <c r="AB65" i="5"/>
  <c r="T65" i="5"/>
  <c r="AB67" i="5"/>
  <c r="T67" i="5"/>
  <c r="V66" i="5"/>
  <c r="V70" i="5"/>
  <c r="V63" i="5"/>
  <c r="V65" i="5"/>
  <c r="T63" i="5"/>
  <c r="AB63" i="5"/>
  <c r="T64" i="5"/>
  <c r="AB64" i="5"/>
  <c r="T69" i="5"/>
  <c r="AB69" i="5"/>
  <c r="AB70" i="5"/>
  <c r="V67" i="5"/>
  <c r="V62" i="5"/>
  <c r="V64" i="5"/>
  <c r="AB66" i="5"/>
  <c r="T66" i="5"/>
  <c r="T68" i="5"/>
  <c r="AB68" i="5"/>
  <c r="T62" i="5"/>
  <c r="AB62" i="5"/>
  <c r="R31" i="5"/>
  <c r="H31" i="5"/>
  <c r="G31" i="5"/>
  <c r="J50" i="5"/>
  <c r="AB23" i="5"/>
  <c r="G44" i="5"/>
  <c r="I44" i="5"/>
  <c r="J44" i="5"/>
  <c r="E44" i="5"/>
  <c r="X44" i="5" s="1"/>
  <c r="H44" i="5"/>
  <c r="AB24" i="5"/>
  <c r="AB7" i="5"/>
  <c r="V41" i="5"/>
  <c r="AB44" i="5"/>
  <c r="AB57" i="5"/>
  <c r="V58" i="5"/>
  <c r="G58" i="5" s="1"/>
  <c r="V23" i="5"/>
  <c r="G23" i="5" s="1"/>
  <c r="AB29" i="5"/>
  <c r="AB13" i="5"/>
  <c r="I28" i="5"/>
  <c r="V29" i="5"/>
  <c r="G29" i="5" s="1"/>
  <c r="AB30" i="5"/>
  <c r="AB35" i="5"/>
  <c r="AB16" i="5"/>
  <c r="AB25" i="5"/>
  <c r="V30" i="5"/>
  <c r="G30" i="5" s="1"/>
  <c r="V7" i="5"/>
  <c r="V21" i="5"/>
  <c r="G21" i="5" s="1"/>
  <c r="AB22" i="5"/>
  <c r="V59" i="5"/>
  <c r="G59" i="5" s="1"/>
  <c r="AB47" i="5"/>
  <c r="AB51" i="5"/>
  <c r="AB50" i="5"/>
  <c r="AB19" i="5"/>
  <c r="V47" i="5"/>
  <c r="G47" i="5" s="1"/>
  <c r="AB42" i="5"/>
  <c r="AB48" i="5"/>
  <c r="AB31" i="5"/>
  <c r="V42" i="5"/>
  <c r="AB9" i="5"/>
  <c r="V33" i="5"/>
  <c r="G33" i="5" s="1"/>
  <c r="AB28" i="5"/>
  <c r="V12" i="5"/>
  <c r="G12" i="5" s="1"/>
  <c r="AB53" i="5"/>
  <c r="V16" i="5"/>
  <c r="V11" i="5"/>
  <c r="G11" i="5" s="1"/>
  <c r="V35" i="5"/>
  <c r="G35" i="5" s="1"/>
  <c r="AB56" i="5"/>
  <c r="AB54" i="5"/>
  <c r="AB37" i="5"/>
  <c r="V54" i="5"/>
  <c r="G54" i="5" s="1"/>
  <c r="AB15" i="5"/>
  <c r="V45" i="5"/>
  <c r="G45" i="5" s="1"/>
  <c r="AB34" i="5"/>
  <c r="V24" i="5"/>
  <c r="G24" i="5" s="1"/>
  <c r="AB59" i="5"/>
  <c r="AB38" i="5"/>
  <c r="V53" i="5"/>
  <c r="G53" i="5" s="1"/>
  <c r="V18" i="5"/>
  <c r="G18" i="5" s="1"/>
  <c r="AB60" i="5"/>
  <c r="AB43" i="5"/>
  <c r="AB8" i="5"/>
  <c r="AB21" i="5"/>
  <c r="V57" i="5"/>
  <c r="G57" i="5" s="1"/>
  <c r="AB40" i="5"/>
  <c r="V36" i="5"/>
  <c r="G36" i="5" s="1"/>
  <c r="V13" i="5"/>
  <c r="V38" i="5"/>
  <c r="V56" i="5"/>
  <c r="V46" i="5"/>
  <c r="G46" i="5" s="1"/>
  <c r="AB10" i="5"/>
  <c r="V9" i="5"/>
  <c r="G9" i="5" s="1"/>
  <c r="V15" i="5"/>
  <c r="G15" i="5" s="1"/>
  <c r="AB49" i="5"/>
  <c r="AB14" i="5"/>
  <c r="AB27" i="5"/>
  <c r="V8" i="5"/>
  <c r="AB46" i="5"/>
  <c r="V48" i="5"/>
  <c r="G48" i="5" s="1"/>
  <c r="V25" i="5"/>
  <c r="V40" i="5"/>
  <c r="V19" i="5"/>
  <c r="R14" i="5"/>
  <c r="J14" i="5"/>
  <c r="H14" i="5"/>
  <c r="F14" i="5"/>
  <c r="I14" i="5"/>
  <c r="E14" i="5"/>
  <c r="X14" i="5" s="1"/>
  <c r="AB41" i="5"/>
  <c r="V27" i="5"/>
  <c r="G27" i="5" s="1"/>
  <c r="AB55" i="5"/>
  <c r="AB20" i="5"/>
  <c r="AB33" i="5"/>
  <c r="V10" i="5"/>
  <c r="G10" i="5" s="1"/>
  <c r="AB52" i="5"/>
  <c r="V60" i="5"/>
  <c r="G60" i="5" s="1"/>
  <c r="V37" i="5"/>
  <c r="G37" i="5" s="1"/>
  <c r="V55" i="5"/>
  <c r="V6" i="5"/>
  <c r="G6" i="5" s="1"/>
  <c r="AB5" i="5"/>
  <c r="AB36" i="5"/>
  <c r="V39" i="5"/>
  <c r="G39" i="5" s="1"/>
  <c r="AB61" i="5"/>
  <c r="AB26" i="5"/>
  <c r="AB39" i="5"/>
  <c r="V22" i="5"/>
  <c r="G22" i="5" s="1"/>
  <c r="AB58" i="5"/>
  <c r="AB11" i="5"/>
  <c r="V49" i="5"/>
  <c r="G49" i="5" s="1"/>
  <c r="V20" i="5"/>
  <c r="AB18" i="5"/>
  <c r="AB12" i="5"/>
  <c r="V51" i="5"/>
  <c r="G51" i="5" s="1"/>
  <c r="V17" i="5"/>
  <c r="G17" i="5" s="1"/>
  <c r="AB32" i="5"/>
  <c r="AB45" i="5"/>
  <c r="V34" i="5"/>
  <c r="G34" i="5" s="1"/>
  <c r="F69" i="6"/>
  <c r="V5" i="5"/>
  <c r="AB17" i="5"/>
  <c r="V61" i="5"/>
  <c r="G61" i="5" s="1"/>
  <c r="V43" i="5"/>
  <c r="H64" i="6"/>
  <c r="B64" i="6"/>
  <c r="S64" i="5"/>
  <c r="S67" i="5"/>
  <c r="S62" i="5"/>
  <c r="S70" i="5"/>
  <c r="S66" i="5"/>
  <c r="S63" i="5"/>
  <c r="S69" i="5"/>
  <c r="S68" i="5"/>
  <c r="F44" i="5" l="1"/>
  <c r="G50" i="5"/>
  <c r="I31" i="5"/>
  <c r="E50" i="5"/>
  <c r="X50" i="5" s="1"/>
  <c r="I50" i="5"/>
  <c r="H50" i="5"/>
  <c r="J31" i="5"/>
  <c r="F50" i="5"/>
  <c r="J28" i="5"/>
  <c r="E31" i="5"/>
  <c r="C46" i="6"/>
  <c r="D46" i="6"/>
  <c r="D26" i="6"/>
  <c r="C26" i="6"/>
  <c r="D41" i="6"/>
  <c r="C41" i="6"/>
  <c r="D36" i="6"/>
  <c r="C36" i="6"/>
  <c r="C51" i="6"/>
  <c r="D51" i="6"/>
  <c r="E26" i="5"/>
  <c r="X26" i="5" s="1"/>
  <c r="F52" i="5"/>
  <c r="R26" i="5"/>
  <c r="G52" i="5"/>
  <c r="E52" i="5"/>
  <c r="R28" i="5"/>
  <c r="I26" i="5"/>
  <c r="E28" i="5"/>
  <c r="H26" i="5"/>
  <c r="F28" i="5"/>
  <c r="G26" i="5"/>
  <c r="I52" i="5"/>
  <c r="H52" i="5"/>
  <c r="G28" i="5"/>
  <c r="E32" i="5"/>
  <c r="J52" i="5"/>
  <c r="F26" i="5"/>
  <c r="D42" i="6"/>
  <c r="C42" i="6"/>
  <c r="C32" i="6"/>
  <c r="D32" i="6"/>
  <c r="I32" i="5"/>
  <c r="D37" i="6"/>
  <c r="C37" i="6"/>
  <c r="R32" i="5"/>
  <c r="D47" i="6"/>
  <c r="C47" i="6"/>
  <c r="G32" i="5"/>
  <c r="F62" i="6"/>
  <c r="H62" i="6" s="1"/>
  <c r="F60" i="6"/>
  <c r="H60" i="6" s="1"/>
  <c r="F58" i="6"/>
  <c r="H58" i="6" s="1"/>
  <c r="F63" i="6"/>
  <c r="H63" i="6" s="1"/>
  <c r="H54" i="6"/>
  <c r="F59" i="6"/>
  <c r="H59" i="6" s="1"/>
  <c r="F57" i="6"/>
  <c r="H57" i="6" s="1"/>
  <c r="F55" i="6"/>
  <c r="D52" i="6"/>
  <c r="C52" i="6"/>
  <c r="D27" i="6"/>
  <c r="C27" i="6"/>
  <c r="H32" i="5"/>
  <c r="F32" i="5"/>
  <c r="X62" i="5"/>
  <c r="R62" i="5"/>
  <c r="X70" i="5"/>
  <c r="R70" i="5"/>
  <c r="R67" i="5"/>
  <c r="X67" i="5"/>
  <c r="R66" i="5"/>
  <c r="X66" i="5"/>
  <c r="X65" i="5"/>
  <c r="R65" i="5"/>
  <c r="G68" i="6"/>
  <c r="H68" i="6" s="1"/>
  <c r="D68" i="6" s="1"/>
  <c r="X64" i="5"/>
  <c r="R64" i="5"/>
  <c r="R63" i="5"/>
  <c r="X63" i="5"/>
  <c r="J25" i="5"/>
  <c r="I25" i="5"/>
  <c r="E25" i="5"/>
  <c r="H25" i="5"/>
  <c r="R25" i="5"/>
  <c r="F25" i="5"/>
  <c r="G65" i="6"/>
  <c r="H65" i="6" s="1"/>
  <c r="E9" i="5"/>
  <c r="R9" i="5"/>
  <c r="J9" i="5"/>
  <c r="H9" i="5"/>
  <c r="I9" i="5"/>
  <c r="F9" i="5"/>
  <c r="F59" i="5"/>
  <c r="E59" i="5"/>
  <c r="H59" i="5"/>
  <c r="I59" i="5"/>
  <c r="J59" i="5"/>
  <c r="R59" i="5"/>
  <c r="E34" i="5"/>
  <c r="R34" i="5"/>
  <c r="I34" i="5"/>
  <c r="F34" i="5"/>
  <c r="J34" i="5"/>
  <c r="H34" i="5"/>
  <c r="E51" i="5"/>
  <c r="H51" i="5"/>
  <c r="R51" i="5"/>
  <c r="J51" i="5"/>
  <c r="I51" i="5"/>
  <c r="F51" i="5"/>
  <c r="G67" i="6"/>
  <c r="H67" i="6" s="1"/>
  <c r="R37" i="5"/>
  <c r="I37" i="5"/>
  <c r="J37" i="5"/>
  <c r="H37" i="5"/>
  <c r="E37" i="5"/>
  <c r="F37" i="5"/>
  <c r="R36" i="5"/>
  <c r="J36" i="5"/>
  <c r="H36" i="5"/>
  <c r="F36" i="5"/>
  <c r="E36" i="5"/>
  <c r="I36" i="5"/>
  <c r="R53" i="5"/>
  <c r="I53" i="5"/>
  <c r="E53" i="5"/>
  <c r="F53" i="5"/>
  <c r="J53" i="5"/>
  <c r="H53" i="5"/>
  <c r="J61" i="5"/>
  <c r="H61" i="5"/>
  <c r="F61" i="5"/>
  <c r="R61" i="5"/>
  <c r="I61" i="5"/>
  <c r="E61" i="5"/>
  <c r="G66" i="6"/>
  <c r="H66" i="6" s="1"/>
  <c r="E11" i="5"/>
  <c r="R11" i="5"/>
  <c r="H11" i="5"/>
  <c r="J11" i="5"/>
  <c r="F11" i="5"/>
  <c r="I11" i="5"/>
  <c r="R29" i="5"/>
  <c r="E29" i="5"/>
  <c r="H29" i="5"/>
  <c r="F29" i="5"/>
  <c r="J29" i="5"/>
  <c r="I29" i="5"/>
  <c r="I48" i="5"/>
  <c r="J48" i="5"/>
  <c r="H48" i="5"/>
  <c r="R48" i="5"/>
  <c r="F48" i="5"/>
  <c r="E48" i="5"/>
  <c r="E16" i="5"/>
  <c r="R16" i="5"/>
  <c r="I16" i="5"/>
  <c r="H16" i="5"/>
  <c r="J16" i="5"/>
  <c r="F16" i="5"/>
  <c r="G16" i="5"/>
  <c r="E33" i="5"/>
  <c r="R33" i="5"/>
  <c r="F33" i="5"/>
  <c r="J33" i="5"/>
  <c r="H33" i="5"/>
  <c r="I33" i="5"/>
  <c r="F30" i="5"/>
  <c r="J30" i="5"/>
  <c r="H30" i="5"/>
  <c r="I30" i="5"/>
  <c r="R30" i="5"/>
  <c r="E30" i="5"/>
  <c r="I60" i="5"/>
  <c r="E60" i="5"/>
  <c r="R60" i="5"/>
  <c r="J60" i="5"/>
  <c r="H60" i="5"/>
  <c r="F60" i="5"/>
  <c r="E45" i="5"/>
  <c r="J45" i="5"/>
  <c r="I45" i="5"/>
  <c r="H45" i="5"/>
  <c r="R45" i="5"/>
  <c r="F45" i="5"/>
  <c r="D64" i="6"/>
  <c r="C64" i="6"/>
  <c r="F5" i="5"/>
  <c r="I5" i="5"/>
  <c r="H5" i="5"/>
  <c r="R5" i="5"/>
  <c r="J5" i="5"/>
  <c r="E5" i="5"/>
  <c r="E46" i="5"/>
  <c r="H46" i="5"/>
  <c r="R46" i="5"/>
  <c r="I46" i="5"/>
  <c r="F46" i="5"/>
  <c r="J46" i="5"/>
  <c r="E21" i="5"/>
  <c r="F21" i="5"/>
  <c r="I21" i="5"/>
  <c r="H21" i="5"/>
  <c r="J21" i="5"/>
  <c r="R21" i="5"/>
  <c r="E23" i="5"/>
  <c r="J23" i="5"/>
  <c r="R23" i="5"/>
  <c r="F23" i="5"/>
  <c r="H23" i="5"/>
  <c r="I23" i="5"/>
  <c r="H41" i="5"/>
  <c r="F41" i="5"/>
  <c r="E41" i="5"/>
  <c r="R41" i="5"/>
  <c r="I41" i="5"/>
  <c r="J41" i="5"/>
  <c r="E13" i="5"/>
  <c r="H13" i="5"/>
  <c r="R13" i="5"/>
  <c r="J13" i="5"/>
  <c r="I13" i="5"/>
  <c r="F13" i="5"/>
  <c r="G56" i="5"/>
  <c r="J56" i="5"/>
  <c r="H56" i="5"/>
  <c r="F56" i="5"/>
  <c r="R56" i="5"/>
  <c r="E56" i="5"/>
  <c r="I56" i="5"/>
  <c r="G41" i="5"/>
  <c r="F20" i="5"/>
  <c r="H20" i="5"/>
  <c r="G20" i="5"/>
  <c r="I20" i="5"/>
  <c r="J20" i="5"/>
  <c r="E20" i="5"/>
  <c r="R20" i="5"/>
  <c r="H22" i="5"/>
  <c r="E22" i="5"/>
  <c r="F22" i="5"/>
  <c r="J22" i="5"/>
  <c r="R22" i="5"/>
  <c r="I22" i="5"/>
  <c r="E39" i="5"/>
  <c r="F39" i="5"/>
  <c r="R39" i="5"/>
  <c r="J39" i="5"/>
  <c r="I39" i="5"/>
  <c r="H39" i="5"/>
  <c r="G19" i="5"/>
  <c r="F19" i="5"/>
  <c r="H19" i="5"/>
  <c r="E19" i="5"/>
  <c r="R19" i="5"/>
  <c r="J19" i="5"/>
  <c r="I19" i="5"/>
  <c r="J8" i="5"/>
  <c r="F8" i="5"/>
  <c r="E8" i="5"/>
  <c r="R8" i="5"/>
  <c r="I8" i="5"/>
  <c r="H8" i="5"/>
  <c r="J38" i="5"/>
  <c r="I38" i="5"/>
  <c r="R38" i="5"/>
  <c r="E38" i="5"/>
  <c r="F38" i="5"/>
  <c r="H38" i="5"/>
  <c r="G38" i="5"/>
  <c r="E57" i="5"/>
  <c r="H57" i="5"/>
  <c r="R57" i="5"/>
  <c r="I57" i="5"/>
  <c r="F57" i="5"/>
  <c r="J57" i="5"/>
  <c r="R42" i="5"/>
  <c r="F42" i="5"/>
  <c r="J42" i="5"/>
  <c r="E42" i="5"/>
  <c r="I42" i="5"/>
  <c r="H42" i="5"/>
  <c r="J7" i="5"/>
  <c r="E7" i="5"/>
  <c r="H7" i="5"/>
  <c r="R7" i="5"/>
  <c r="F7" i="5"/>
  <c r="I7" i="5"/>
  <c r="G43" i="5"/>
  <c r="E43" i="5"/>
  <c r="F43" i="5"/>
  <c r="H43" i="5"/>
  <c r="I43" i="5"/>
  <c r="J43" i="5"/>
  <c r="R43" i="5"/>
  <c r="G5" i="5"/>
  <c r="E17" i="5"/>
  <c r="R17" i="5"/>
  <c r="F17" i="5"/>
  <c r="J17" i="5"/>
  <c r="H17" i="5"/>
  <c r="I17" i="5"/>
  <c r="J6" i="5"/>
  <c r="R6" i="5"/>
  <c r="I6" i="5"/>
  <c r="E6" i="5"/>
  <c r="H6" i="5"/>
  <c r="F6" i="5"/>
  <c r="E40" i="5"/>
  <c r="I40" i="5"/>
  <c r="J40" i="5"/>
  <c r="R40" i="5"/>
  <c r="H40" i="5"/>
  <c r="G40" i="5"/>
  <c r="F40" i="5"/>
  <c r="G8" i="5"/>
  <c r="E15" i="5"/>
  <c r="H15" i="5"/>
  <c r="J15" i="5"/>
  <c r="I15" i="5"/>
  <c r="R15" i="5"/>
  <c r="F15" i="5"/>
  <c r="E12" i="5"/>
  <c r="J12" i="5"/>
  <c r="R12" i="5"/>
  <c r="F12" i="5"/>
  <c r="I12" i="5"/>
  <c r="H12" i="5"/>
  <c r="G42" i="5"/>
  <c r="R47" i="5"/>
  <c r="E47" i="5"/>
  <c r="J47" i="5"/>
  <c r="H47" i="5"/>
  <c r="I47" i="5"/>
  <c r="F47" i="5"/>
  <c r="G7" i="5"/>
  <c r="I49" i="5"/>
  <c r="F49" i="5"/>
  <c r="R49" i="5"/>
  <c r="J49" i="5"/>
  <c r="H49" i="5"/>
  <c r="E49" i="5"/>
  <c r="I55" i="5"/>
  <c r="G55" i="5"/>
  <c r="R55" i="5"/>
  <c r="F55" i="5"/>
  <c r="E55" i="5"/>
  <c r="H55" i="5"/>
  <c r="J55" i="5"/>
  <c r="E10" i="5"/>
  <c r="I10" i="5"/>
  <c r="F10" i="5"/>
  <c r="R10" i="5"/>
  <c r="J10" i="5"/>
  <c r="H10" i="5"/>
  <c r="E27" i="5"/>
  <c r="I27" i="5"/>
  <c r="H27" i="5"/>
  <c r="R27" i="5"/>
  <c r="F27" i="5"/>
  <c r="J27" i="5"/>
  <c r="G25" i="5"/>
  <c r="G13" i="5"/>
  <c r="I18" i="5"/>
  <c r="H18" i="5"/>
  <c r="R18" i="5"/>
  <c r="E18" i="5"/>
  <c r="F18" i="5"/>
  <c r="J18" i="5"/>
  <c r="E24" i="5"/>
  <c r="H24" i="5"/>
  <c r="R24" i="5"/>
  <c r="I24" i="5"/>
  <c r="J24" i="5"/>
  <c r="F24" i="5"/>
  <c r="E54" i="5"/>
  <c r="R54" i="5"/>
  <c r="F54" i="5"/>
  <c r="J54" i="5"/>
  <c r="I54" i="5"/>
  <c r="H54" i="5"/>
  <c r="R35" i="5"/>
  <c r="J35" i="5"/>
  <c r="I35" i="5"/>
  <c r="E35" i="5"/>
  <c r="F35" i="5"/>
  <c r="H35" i="5"/>
  <c r="F58" i="5"/>
  <c r="R58" i="5"/>
  <c r="J58" i="5"/>
  <c r="E58" i="5"/>
  <c r="I58" i="5"/>
  <c r="H58" i="5"/>
  <c r="S28" i="5"/>
  <c r="S32" i="5"/>
  <c r="S44" i="5"/>
  <c r="T70" i="5"/>
  <c r="S50" i="5"/>
  <c r="S14" i="5"/>
  <c r="S52" i="5"/>
  <c r="X31" i="5" l="1"/>
  <c r="X52" i="5"/>
  <c r="X28" i="5"/>
  <c r="X32" i="5"/>
  <c r="D62" i="6"/>
  <c r="C62" i="6"/>
  <c r="F56" i="6"/>
  <c r="H56" i="6" s="1"/>
  <c r="H55" i="6"/>
  <c r="D57" i="6"/>
  <c r="C57" i="6"/>
  <c r="D59" i="6"/>
  <c r="C59" i="6"/>
  <c r="D54" i="6"/>
  <c r="C54" i="6"/>
  <c r="D63" i="6"/>
  <c r="C63" i="6"/>
  <c r="D58" i="6"/>
  <c r="C58" i="6"/>
  <c r="D60" i="6"/>
  <c r="C60" i="6"/>
  <c r="C68" i="6"/>
  <c r="X35" i="5"/>
  <c r="X24" i="5"/>
  <c r="X48" i="5"/>
  <c r="X49" i="5"/>
  <c r="X6" i="5"/>
  <c r="X21" i="5"/>
  <c r="X40" i="5"/>
  <c r="X17" i="5"/>
  <c r="X20" i="5"/>
  <c r="X45" i="5"/>
  <c r="X29" i="5"/>
  <c r="X7" i="5"/>
  <c r="X8" i="5"/>
  <c r="X47" i="5"/>
  <c r="X39" i="5"/>
  <c r="X59" i="5"/>
  <c r="X25" i="5"/>
  <c r="X36" i="5"/>
  <c r="X15" i="5"/>
  <c r="X54" i="5"/>
  <c r="X42" i="5"/>
  <c r="X60" i="5"/>
  <c r="X51" i="5"/>
  <c r="X38" i="5"/>
  <c r="X33" i="5"/>
  <c r="X37" i="5"/>
  <c r="X10" i="5"/>
  <c r="X43" i="5"/>
  <c r="X19" i="5"/>
  <c r="X30" i="5"/>
  <c r="X11" i="5"/>
  <c r="X53" i="5"/>
  <c r="C66" i="6"/>
  <c r="D66" i="6"/>
  <c r="X61" i="5"/>
  <c r="X22" i="5"/>
  <c r="X13" i="5"/>
  <c r="X23" i="5"/>
  <c r="X46" i="5"/>
  <c r="X55" i="5"/>
  <c r="X12" i="5"/>
  <c r="X56" i="5"/>
  <c r="G69" i="6" a="1"/>
  <c r="G69" i="6" s="1"/>
  <c r="X5" i="5"/>
  <c r="D67" i="6"/>
  <c r="C67" i="6"/>
  <c r="X34" i="5"/>
  <c r="X9" i="5"/>
  <c r="D65" i="6"/>
  <c r="C65" i="6"/>
  <c r="X27" i="5"/>
  <c r="X41" i="5"/>
  <c r="X16" i="5"/>
  <c r="X58" i="5"/>
  <c r="X18" i="5"/>
  <c r="X57" i="5"/>
  <c r="S11" i="5"/>
  <c r="S49" i="5"/>
  <c r="S10" i="5"/>
  <c r="S60" i="5"/>
  <c r="S21" i="5"/>
  <c r="S20" i="5"/>
  <c r="S59" i="5"/>
  <c r="S46" i="5"/>
  <c r="S41" i="5"/>
  <c r="S40" i="5"/>
  <c r="S22" i="5"/>
  <c r="S24" i="5"/>
  <c r="S43" i="5"/>
  <c r="S23" i="5"/>
  <c r="S45" i="5"/>
  <c r="S15" i="5"/>
  <c r="S9" i="5"/>
  <c r="S6" i="5"/>
  <c r="S31" i="5"/>
  <c r="S13" i="5"/>
  <c r="S47" i="5"/>
  <c r="S56" i="5"/>
  <c r="S19" i="5"/>
  <c r="S5" i="5"/>
  <c r="S38" i="5"/>
  <c r="S16" i="5"/>
  <c r="S26" i="5"/>
  <c r="S30" i="5"/>
  <c r="S17" i="5"/>
  <c r="T52" i="5"/>
  <c r="S25" i="5"/>
  <c r="S33" i="5"/>
  <c r="S7" i="5"/>
  <c r="S34" i="5"/>
  <c r="S57" i="5"/>
  <c r="S35" i="5"/>
  <c r="S53" i="5"/>
  <c r="T14" i="5"/>
  <c r="T44" i="5"/>
  <c r="S8" i="5"/>
  <c r="S42" i="5"/>
  <c r="T28" i="5"/>
  <c r="S54" i="5"/>
  <c r="S18" i="5"/>
  <c r="S39" i="5"/>
  <c r="S36" i="5"/>
  <c r="S55" i="5"/>
  <c r="S29" i="5"/>
  <c r="S58" i="5"/>
  <c r="S51" i="5"/>
  <c r="S37" i="5"/>
  <c r="S27" i="5"/>
  <c r="T50" i="5"/>
  <c r="S61" i="5"/>
  <c r="T32" i="5"/>
  <c r="S48" i="5"/>
  <c r="S12" i="5"/>
  <c r="C55" i="6" l="1"/>
  <c r="D55" i="6"/>
  <c r="D56" i="6"/>
  <c r="C56" i="6"/>
  <c r="H69" i="6"/>
  <c r="H70" i="6" s="1"/>
  <c r="D2" i="6" s="1"/>
  <c r="C69" i="6"/>
  <c r="T40" i="5"/>
  <c r="T41" i="5"/>
  <c r="T29" i="5"/>
  <c r="T7" i="5"/>
  <c r="T12" i="5"/>
  <c r="T20" i="5"/>
  <c r="T11" i="5"/>
  <c r="T43" i="5"/>
  <c r="T58" i="5"/>
  <c r="T36" i="5"/>
  <c r="T39" i="5"/>
  <c r="T6" i="5"/>
  <c r="T25" i="5"/>
  <c r="T31" i="5"/>
  <c r="T19" i="5"/>
  <c r="T33" i="5"/>
  <c r="T18" i="5"/>
  <c r="T23" i="5"/>
  <c r="T30" i="5"/>
  <c r="T54" i="5"/>
  <c r="T37" i="5"/>
  <c r="T48" i="5"/>
  <c r="T16" i="5"/>
  <c r="T47" i="5"/>
  <c r="T57" i="5"/>
  <c r="T22" i="5"/>
  <c r="T46" i="5"/>
  <c r="T53" i="5"/>
  <c r="T60" i="5"/>
  <c r="T55" i="5"/>
  <c r="T26" i="5"/>
  <c r="T49" i="5"/>
  <c r="T10" i="5"/>
  <c r="T13" i="5"/>
  <c r="T34" i="5"/>
  <c r="T9" i="5"/>
  <c r="T21" i="5"/>
  <c r="T15" i="5"/>
  <c r="T45" i="5"/>
  <c r="T24" i="5"/>
  <c r="T5" i="5"/>
  <c r="T17" i="5"/>
  <c r="T56" i="5"/>
  <c r="T51" i="5"/>
  <c r="T38" i="5"/>
  <c r="T35" i="5"/>
  <c r="T8" i="5"/>
  <c r="T61" i="5"/>
  <c r="T42" i="5"/>
  <c r="T27" i="5"/>
  <c r="T5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<sst xmlns="http://schemas.openxmlformats.org/spreadsheetml/2006/main" count="22513" uniqueCount="15854">
  <si>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</si>
  <si>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</si>
  <si>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</si>
  <si>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</si>
  <si>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</si>
  <si>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</si>
  <si>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</si>
  <si>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</si>
  <si>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</si>
  <si>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</si>
  <si>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</si>
  <si>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</si>
  <si>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</si>
  <si>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</si>
  <si>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</si>
  <si>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</si>
  <si>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</si>
  <si>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</si>
  <si>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</si>
  <si>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</si>
  <si>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</si>
  <si>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</si>
  <si>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</si>
  <si>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</si>
  <si>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</si>
  <si>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</si>
  <si>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</si>
  <si>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</si>
  <si>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</si>
  <si>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</si>
  <si>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</si>
  <si>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</si>
  <si>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</si>
  <si>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</si>
  <si>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</si>
  <si>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</si>
  <si>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</si>
  <si>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</si>
  <si>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</si>
  <si>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</si>
  <si>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</si>
  <si>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</si>
  <si>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</si>
  <si>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</si>
  <si>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</si>
  <si>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</si>
  <si>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</si>
  <si>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</si>
  <si>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</si>
  <si>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</si>
  <si>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</si>
  <si>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</si>
  <si>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</si>
  <si>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</si>
  <si>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</si>
  <si>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</si>
  <si>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</si>
  <si>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</si>
  <si>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</si>
  <si>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</si>
  <si>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</si>
  <si>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</si>
  <si>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</si>
  <si>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</si>
  <si>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</si>
  <si>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</si>
  <si>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</si>
  <si>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</si>
  <si>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</si>
  <si>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</si>
  <si>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</si>
  <si>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</si>
  <si>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</si>
  <si>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</si>
  <si>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</si>
  <si>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</si>
  <si>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</si>
  <si>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</si>
  <si>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</si>
  <si>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</si>
  <si>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</si>
  <si>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</si>
  <si>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</si>
  <si>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</si>
  <si>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</si>
  <si>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</si>
  <si>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</si>
  <si>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</si>
  <si>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</si>
  <si>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</si>
  <si>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</si>
  <si>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</si>
  <si>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</si>
  <si>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</si>
  <si>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</si>
  <si>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</si>
  <si>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</si>
  <si>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</si>
  <si>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</si>
  <si>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</si>
  <si>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</si>
  <si>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</si>
  <si>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</si>
  <si>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</si>
  <si>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</si>
  <si>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</si>
  <si>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</si>
  <si>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</si>
  <si>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</si>
  <si>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</si>
  <si>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</si>
  <si>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</si>
  <si>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</si>
  <si>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</si>
  <si>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</si>
  <si>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</si>
  <si>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</si>
  <si>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</si>
  <si>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</si>
  <si>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</si>
  <si>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</si>
  <si>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</si>
  <si>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</si>
  <si>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</si>
  <si>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</si>
  <si>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</si>
  <si>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</si>
  <si>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</si>
  <si>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</si>
  <si>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</si>
  <si>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</si>
  <si>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</si>
  <si>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</si>
  <si>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</si>
  <si>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</si>
  <si>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</si>
  <si>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</si>
  <si>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</si>
  <si>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</si>
  <si>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</si>
  <si>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</si>
  <si>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</si>
  <si>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</si>
  <si>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</si>
  <si>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</si>
  <si>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</si>
  <si>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</si>
  <si>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</si>
  <si>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</si>
  <si>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</si>
  <si>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</si>
  <si>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</si>
  <si>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</si>
  <si>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</si>
  <si>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</si>
  <si>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</si>
  <si>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</si>
  <si>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</si>
  <si>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</si>
  <si>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</si>
  <si>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</si>
  <si>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</si>
  <si>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</si>
  <si>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</si>
  <si>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</si>
  <si>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</si>
  <si>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</si>
  <si>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</si>
  <si>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</si>
  <si>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</si>
  <si>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</si>
  <si>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</si>
  <si>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</si>
  <si>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</si>
  <si>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</si>
  <si>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</si>
  <si>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</si>
  <si>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</si>
  <si>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</si>
  <si>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</si>
  <si>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</si>
  <si>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</si>
  <si>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</si>
  <si>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</si>
  <si>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</si>
  <si>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</si>
  <si>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</si>
  <si>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</si>
  <si>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</si>
  <si>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</si>
  <si>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</si>
  <si>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</si>
  <si>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</si>
  <si>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</si>
  <si>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</si>
  <si>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</si>
  <si>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</si>
  <si>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</si>
  <si>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</si>
  <si>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</si>
  <si>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</si>
  <si>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</si>
  <si>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</si>
  <si>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</si>
  <si>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</si>
  <si>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</si>
  <si>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</si>
  <si>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</si>
  <si>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</si>
  <si>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</si>
  <si>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</si>
  <si>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</si>
  <si>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</si>
  <si>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</si>
  <si>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</si>
  <si>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</si>
  <si>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</si>
  <si>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</si>
  <si>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</si>
  <si>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</si>
  <si>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</si>
  <si>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</si>
  <si>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</si>
  <si>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</si>
  <si>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</si>
  <si>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</si>
  <si>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</si>
  <si>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</si>
  <si>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</si>
  <si>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</si>
  <si>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</si>
  <si>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</si>
  <si>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</si>
  <si>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</si>
  <si>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</si>
  <si>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</si>
  <si>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</si>
  <si>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</si>
  <si>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</si>
  <si>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</si>
  <si>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</si>
  <si>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</si>
  <si>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</si>
  <si>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</si>
  <si>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</si>
  <si>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</si>
  <si>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</si>
  <si>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</si>
  <si>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</si>
  <si>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</si>
  <si>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</si>
  <si>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</si>
  <si>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</si>
  <si>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</si>
  <si>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</si>
  <si>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</si>
  <si>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</si>
  <si>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</si>
  <si>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</si>
  <si>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</si>
  <si>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</si>
  <si>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</si>
  <si>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</si>
  <si>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</si>
  <si>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</si>
  <si>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</si>
  <si>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</si>
  <si>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</si>
  <si>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</si>
  <si>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</si>
  <si>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</si>
  <si>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</si>
  <si>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</si>
  <si>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</si>
  <si>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</si>
  <si>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</si>
  <si>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</si>
  <si>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</si>
  <si>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</si>
  <si>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</si>
  <si>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</si>
  <si>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</si>
  <si>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</si>
  <si>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</si>
  <si>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</si>
  <si>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</si>
  <si>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</si>
  <si>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</si>
  <si>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</si>
  <si>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</si>
  <si>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</si>
  <si>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</si>
  <si>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</si>
  <si>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</si>
  <si>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</si>
  <si>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</si>
  <si>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</si>
  <si>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</si>
  <si>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</si>
  <si>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</si>
  <si>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</si>
  <si>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</si>
  <si>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</si>
  <si>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</si>
  <si>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</si>
  <si>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</si>
  <si>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</si>
  <si>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</si>
  <si>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</si>
  <si>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</si>
  <si>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</si>
  <si>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</si>
  <si>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</si>
  <si>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</si>
  <si>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</si>
  <si>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</si>
  <si>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</si>
  <si>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</si>
  <si>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</si>
  <si>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</si>
  <si>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</si>
  <si>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</si>
  <si>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</si>
  <si>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</si>
  <si>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</si>
  <si>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</si>
  <si>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</si>
  <si>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</si>
  <si>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</si>
  <si>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</si>
  <si>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</si>
  <si>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</si>
  <si>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</si>
  <si>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</si>
  <si>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</si>
  <si>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</si>
  <si>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</si>
  <si>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</si>
  <si>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</si>
  <si>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</si>
  <si>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</si>
  <si>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</si>
  <si>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</si>
  <si>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</si>
  <si>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</si>
  <si>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</si>
  <si>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</si>
  <si>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</si>
  <si>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</si>
  <si>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</si>
  <si>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</si>
  <si>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</si>
  <si>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</si>
  <si>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</si>
  <si>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</si>
  <si>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</si>
  <si>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</si>
  <si>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</si>
  <si>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</si>
  <si>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</si>
  <si>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</si>
  <si>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</si>
  <si>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</si>
  <si>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</si>
  <si>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</si>
  <si>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</si>
  <si>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</si>
  <si>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</si>
  <si>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</si>
  <si>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</si>
  <si>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</si>
  <si>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</si>
  <si>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</si>
  <si>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</si>
  <si>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</si>
  <si>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</si>
  <si>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</si>
  <si>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</si>
  <si>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</si>
  <si>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</si>
  <si>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</si>
  <si>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</si>
  <si>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</si>
  <si>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</si>
  <si>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</si>
  <si>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</si>
  <si>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</si>
  <si>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</si>
  <si>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</si>
  <si>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</si>
  <si>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</si>
  <si>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</si>
  <si>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</si>
  <si>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</si>
  <si>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</si>
  <si>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</si>
  <si>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</si>
  <si>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</si>
  <si>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</si>
  <si>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</si>
  <si>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</si>
  <si>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</si>
  <si>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</si>
  <si>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</si>
  <si>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</si>
  <si>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</si>
  <si>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</si>
  <si>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</si>
  <si>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</si>
  <si>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</si>
  <si>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</si>
  <si>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</si>
  <si>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</si>
  <si>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</si>
  <si>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</si>
  <si>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</si>
  <si>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</si>
  <si>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</si>
  <si>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</si>
  <si>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</si>
  <si>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</si>
  <si>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</si>
  <si>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</si>
  <si>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</si>
  <si>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</si>
  <si>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</si>
  <si>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</si>
  <si>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</si>
  <si>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</si>
  <si>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</si>
  <si>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</si>
  <si>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</si>
  <si>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</si>
  <si>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</si>
  <si>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</si>
  <si>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</si>
  <si>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</si>
  <si>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</si>
  <si>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</si>
  <si>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</si>
  <si>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</si>
  <si>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</si>
  <si>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</si>
  <si>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</si>
  <si>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</si>
  <si>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</si>
  <si>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</si>
  <si>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</si>
  <si>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</si>
  <si>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</si>
  <si>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</si>
  <si>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</si>
  <si>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</si>
  <si>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</si>
  <si>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</si>
  <si>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</si>
  <si>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</si>
  <si>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</si>
  <si>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</si>
  <si>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</si>
  <si>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</si>
  <si>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</si>
  <si>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</si>
  <si>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</si>
  <si>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</si>
  <si>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</si>
  <si>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</si>
  <si>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</si>
  <si>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</si>
  <si>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</si>
  <si>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</si>
  <si>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</si>
  <si>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</si>
  <si>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</si>
  <si>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</si>
  <si>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</si>
  <si>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</si>
  <si>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</si>
  <si>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</si>
  <si>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</si>
  <si>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</si>
  <si>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</si>
  <si>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</si>
  <si>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</si>
  <si>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</si>
  <si>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</si>
  <si>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</si>
  <si>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</si>
  <si>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</si>
  <si>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</si>
  <si>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</si>
  <si>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</si>
  <si>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</si>
  <si>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</si>
  <si>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</si>
  <si>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</si>
  <si>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</si>
  <si>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</si>
  <si>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</si>
  <si>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</si>
  <si>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</si>
  <si>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</si>
  <si>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</si>
  <si>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</si>
  <si>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</si>
  <si>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</si>
  <si>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</si>
  <si>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</si>
  <si>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</si>
  <si>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</si>
  <si>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</si>
  <si>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</si>
  <si>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</si>
  <si>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</si>
  <si>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</si>
  <si>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</si>
  <si>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</si>
  <si>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</si>
  <si>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</si>
  <si>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</si>
  <si>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</si>
  <si>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</si>
  <si>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</si>
  <si>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</si>
  <si>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</si>
  <si>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</si>
  <si>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</si>
  <si>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</si>
  <si>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</si>
  <si>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</si>
  <si>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</si>
  <si>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</si>
  <si>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</si>
  <si>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</si>
  <si>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</si>
  <si>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</si>
  <si>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</si>
  <si>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</si>
  <si>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</si>
  <si>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</si>
  <si>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</si>
  <si>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</si>
  <si>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</si>
  <si>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</si>
  <si>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</si>
  <si>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</si>
  <si>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</si>
  <si>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</si>
  <si>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</si>
  <si>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</si>
  <si>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</si>
  <si>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</si>
  <si>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</si>
  <si>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</si>
  <si>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</si>
  <si>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</si>
  <si>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</si>
  <si>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</si>
  <si>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</si>
  <si>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</si>
  <si>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</si>
  <si>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</si>
  <si>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</si>
  <si>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</si>
  <si>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</si>
  <si>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</si>
  <si>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</si>
  <si>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</si>
  <si>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</si>
  <si>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</si>
  <si>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</si>
  <si>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</si>
  <si>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</si>
  <si>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</si>
  <si>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</si>
  <si>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</si>
  <si>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</si>
  <si>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</si>
  <si>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</si>
  <si>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</si>
  <si>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</si>
  <si>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</si>
  <si>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</si>
  <si>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</si>
  <si>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</si>
  <si>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</si>
  <si>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</si>
  <si>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</si>
  <si>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</si>
  <si>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</si>
  <si>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</si>
  <si>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</si>
  <si>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</si>
  <si>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</si>
  <si>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</si>
  <si>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</si>
  <si>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</si>
  <si>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</si>
  <si>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</si>
  <si>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</si>
  <si>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</si>
  <si>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</si>
  <si>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</si>
  <si>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</si>
  <si>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</si>
  <si>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</si>
  <si>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</si>
  <si>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</si>
  <si>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</si>
  <si>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</si>
  <si>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</si>
  <si>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</si>
  <si>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</si>
  <si>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</si>
  <si>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</si>
  <si>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</si>
  <si>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</si>
  <si>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</si>
  <si>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</si>
  <si>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</si>
  <si>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</si>
  <si>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</si>
  <si>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</si>
  <si>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</si>
  <si>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</si>
  <si>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</si>
  <si>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</si>
  <si>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</si>
  <si>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</si>
  <si>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</si>
  <si>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</si>
  <si>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</si>
  <si>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</si>
  <si>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</si>
  <si>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</si>
  <si>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</si>
  <si>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</si>
  <si>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</si>
  <si>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</si>
  <si>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</si>
  <si>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</si>
  <si>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</si>
  <si>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</si>
  <si>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</si>
  <si>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</si>
  <si>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</si>
  <si>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</si>
  <si>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</si>
  <si>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</si>
  <si>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</si>
  <si>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</si>
  <si>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</si>
  <si>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</si>
  <si>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</si>
  <si>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</si>
  <si>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</si>
  <si>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</si>
  <si>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</si>
  <si>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</si>
  <si>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</si>
  <si>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</si>
  <si>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</si>
  <si>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</si>
  <si>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</si>
  <si>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</si>
  <si>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</si>
  <si>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</si>
  <si>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</si>
  <si>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</si>
  <si>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</si>
  <si>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</si>
  <si>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</si>
  <si>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</si>
  <si>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</si>
  <si>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</si>
  <si>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</si>
  <si>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</si>
  <si>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</si>
  <si>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</si>
  <si>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</si>
  <si>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</si>
  <si>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</si>
  <si>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</si>
  <si>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</si>
  <si>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</si>
  <si>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</si>
  <si>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</si>
  <si>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</si>
  <si>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</si>
  <si>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</si>
  <si>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</si>
  <si>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</si>
  <si>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</si>
  <si>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</si>
  <si>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</si>
  <si>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</si>
  <si>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</si>
  <si>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</si>
  <si>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</si>
  <si>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</si>
  <si>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</si>
  <si>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</si>
  <si>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</si>
  <si>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</si>
  <si>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</si>
  <si>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</si>
  <si>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</si>
  <si>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</si>
  <si>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</si>
  <si>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</si>
  <si>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</si>
  <si>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</si>
  <si>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</si>
  <si>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</si>
  <si>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</si>
  <si>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</si>
  <si>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</si>
  <si>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</si>
  <si>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</si>
  <si>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</si>
  <si>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</si>
  <si>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</si>
  <si>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</si>
  <si>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</si>
  <si>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</si>
  <si>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</si>
  <si>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</si>
  <si>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</si>
  <si>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</si>
  <si>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</si>
  <si>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</si>
  <si>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</si>
  <si>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</si>
  <si>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</si>
  <si>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</si>
  <si>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</si>
  <si>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</si>
  <si>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</si>
  <si>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</si>
  <si>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</si>
  <si>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</si>
  <si>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</si>
  <si>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</si>
  <si>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</si>
  <si>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</si>
  <si>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</si>
  <si>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</si>
  <si>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</si>
  <si>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</si>
  <si>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</si>
  <si>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</si>
  <si>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</si>
  <si>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</si>
  <si>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</si>
  <si>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</si>
  <si>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</si>
  <si>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</si>
  <si>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</si>
  <si>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</si>
  <si>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</si>
  <si>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</si>
  <si>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</si>
  <si>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</si>
  <si>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</si>
  <si>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</si>
  <si>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</si>
  <si>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</si>
  <si>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</si>
  <si>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</si>
  <si>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</si>
  <si>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</si>
  <si>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</si>
  <si>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</si>
  <si>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</si>
  <si>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</si>
  <si>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</si>
  <si>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</si>
  <si>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</si>
  <si>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</si>
  <si>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</si>
  <si>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</si>
  <si>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</si>
  <si>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</si>
  <si>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</si>
  <si>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</si>
  <si>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</si>
  <si>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</si>
  <si>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</si>
  <si>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</si>
  <si>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</si>
  <si>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</si>
  <si>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</si>
  <si>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</si>
  <si>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</si>
  <si>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</si>
  <si>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</si>
  <si>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</si>
  <si>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</si>
  <si>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</si>
  <si>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</si>
  <si>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</si>
  <si>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</si>
  <si>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</si>
  <si>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</si>
  <si>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</si>
  <si>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</si>
  <si>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</si>
  <si>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</si>
  <si>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</si>
  <si>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</si>
  <si>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</si>
  <si>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</si>
  <si>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</si>
  <si>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</si>
  <si>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</si>
  <si>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</si>
  <si>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</si>
  <si>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</si>
  <si>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</si>
  <si>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</si>
  <si>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</si>
  <si>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</si>
  <si>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</si>
  <si>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</si>
  <si>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</si>
  <si>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</si>
  <si>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</si>
  <si>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</si>
  <si>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</si>
  <si>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</si>
  <si>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</si>
  <si>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</si>
  <si>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</si>
  <si>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</si>
  <si>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</si>
  <si>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</si>
  <si>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</si>
  <si>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</si>
  <si>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</si>
  <si>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</si>
  <si>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</si>
  <si>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</si>
  <si>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</si>
  <si>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</si>
  <si>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</si>
  <si>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</si>
  <si>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</si>
  <si>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</si>
  <si>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</si>
  <si>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</si>
  <si>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</si>
  <si>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</si>
  <si>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</si>
  <si>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</si>
  <si>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</si>
  <si>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</si>
  <si>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</si>
  <si>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</si>
  <si>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</si>
  <si>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</si>
  <si>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</si>
  <si>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</si>
  <si>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</si>
  <si>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</si>
  <si>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</si>
  <si>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</si>
  <si>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</si>
  <si>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</si>
  <si>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</si>
  <si>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</si>
  <si>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</si>
  <si>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</si>
  <si>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</si>
  <si>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</si>
  <si>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</si>
  <si>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</si>
  <si>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</si>
  <si>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</si>
  <si>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</si>
  <si>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</si>
  <si>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</si>
  <si>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</si>
  <si>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</si>
  <si>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</si>
  <si>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</si>
  <si>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</si>
  <si>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</si>
  <si>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</si>
  <si>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</si>
  <si>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</si>
  <si>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</si>
  <si>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</si>
  <si>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</si>
  <si>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</si>
  <si>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</si>
  <si>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</si>
  <si>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</si>
  <si>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</si>
  <si>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</si>
  <si>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</si>
  <si>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</si>
  <si>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</si>
  <si>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</si>
  <si>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</si>
  <si>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</si>
  <si>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</si>
  <si>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</si>
  <si>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</si>
  <si>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</si>
  <si>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</si>
  <si>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</si>
  <si>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</si>
  <si>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</si>
  <si>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</si>
  <si>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</si>
  <si>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</si>
  <si>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</si>
  <si>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</si>
  <si>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</si>
  <si>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</si>
  <si>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</si>
  <si>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</si>
  <si>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</si>
  <si>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</si>
  <si>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</si>
  <si>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</si>
  <si>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</si>
  <si>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</si>
  <si>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</si>
  <si>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</si>
  <si>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</si>
  <si>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</si>
  <si>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</si>
  <si>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</si>
  <si>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</si>
  <si>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</si>
  <si>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</si>
  <si>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</si>
  <si>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</si>
  <si>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</si>
  <si>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</si>
  <si>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</si>
  <si>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</si>
  <si>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</si>
  <si>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</si>
  <si>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</si>
  <si>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</si>
  <si>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</si>
  <si>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</si>
  <si>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</si>
  <si>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</si>
  <si>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</si>
  <si>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</si>
  <si>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</si>
  <si>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</si>
  <si>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</si>
  <si>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</si>
  <si>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</si>
  <si>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</si>
  <si>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</si>
  <si>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</si>
  <si>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</si>
  <si>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</si>
  <si>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</si>
  <si>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</si>
  <si>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</si>
  <si>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</si>
  <si>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</si>
  <si>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</si>
  <si>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</si>
  <si>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</si>
  <si>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</si>
  <si>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</si>
  <si>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</si>
  <si>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</si>
  <si>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</si>
  <si>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</si>
  <si>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</si>
  <si>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</si>
  <si>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</si>
  <si>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</si>
  <si>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</si>
  <si>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</si>
  <si>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</si>
  <si>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</si>
  <si>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</si>
  <si>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</si>
  <si>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</si>
  <si>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</si>
  <si>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</si>
  <si>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</si>
  <si>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</si>
  <si>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</si>
  <si>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</si>
  <si>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</si>
  <si>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</si>
  <si>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</si>
  <si>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</si>
  <si>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</si>
  <si>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</si>
  <si>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</si>
  <si>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</si>
  <si>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</si>
  <si>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</si>
  <si>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</si>
  <si>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</si>
  <si>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</si>
  <si>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</si>
  <si>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</si>
  <si>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</si>
  <si>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</si>
  <si>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</si>
  <si>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</si>
  <si>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</si>
  <si>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</si>
  <si>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</si>
  <si>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</si>
  <si>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</si>
  <si>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</si>
  <si>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</si>
  <si>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</si>
  <si>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</si>
  <si>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</si>
  <si>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</si>
  <si>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</si>
  <si>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</si>
  <si>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</si>
  <si>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</si>
  <si>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</si>
  <si>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</si>
  <si>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</si>
  <si>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</si>
  <si>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</si>
  <si>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</si>
  <si>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</si>
  <si>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</si>
  <si>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</si>
  <si>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</si>
  <si>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</si>
  <si>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</si>
  <si>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</si>
  <si>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</si>
  <si>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</si>
  <si>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</si>
  <si>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</si>
  <si>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</si>
  <si>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</si>
  <si>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</si>
  <si>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</si>
  <si>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</si>
  <si>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</si>
  <si>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</si>
  <si>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</si>
  <si>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</si>
  <si>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</si>
  <si>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</si>
  <si>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</si>
  <si>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</si>
  <si>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</si>
  <si>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</si>
  <si>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</si>
  <si>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</si>
  <si>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</si>
  <si>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</si>
  <si>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</si>
  <si>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</si>
  <si>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</si>
  <si>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</si>
  <si>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</si>
  <si>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</si>
  <si>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</si>
  <si>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</si>
  <si>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</si>
  <si>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</si>
  <si>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</si>
  <si>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</si>
  <si>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</si>
  <si>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</si>
  <si>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</si>
  <si>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</si>
  <si>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</si>
  <si>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</si>
  <si>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</si>
  <si>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</si>
  <si>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</si>
  <si>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</si>
  <si>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</si>
  <si>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</si>
  <si>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</si>
  <si>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</si>
  <si>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</si>
  <si>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</si>
  <si>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</si>
  <si>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</si>
  <si>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</si>
  <si>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</si>
  <si>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</si>
  <si>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</si>
  <si>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</si>
  <si>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</si>
  <si>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</si>
  <si>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</si>
  <si>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</si>
  <si>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</si>
  <si>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</si>
  <si>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</si>
  <si>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</si>
  <si>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</si>
  <si>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</si>
  <si>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</si>
  <si>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</si>
  <si>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</si>
  <si>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</si>
  <si>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</si>
  <si>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</si>
  <si>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</si>
  <si>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</si>
  <si>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</si>
  <si>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</si>
  <si>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</si>
  <si>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</si>
  <si>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</si>
  <si>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</si>
  <si>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</si>
  <si>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</si>
  <si>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</si>
  <si>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</si>
  <si>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</si>
  <si>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</si>
  <si>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</si>
  <si>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</si>
  <si>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</si>
  <si>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</si>
  <si>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</si>
  <si>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</si>
  <si>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</si>
  <si>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</si>
  <si>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</si>
  <si>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</si>
  <si>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</si>
  <si>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</si>
  <si>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</si>
  <si>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</si>
  <si>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</si>
  <si>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</si>
  <si>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</si>
  <si>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</si>
  <si>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</si>
  <si>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</si>
  <si>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</si>
  <si>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</si>
  <si>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</si>
  <si>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</si>
  <si>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</si>
  <si>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</si>
  <si>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</si>
  <si>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</si>
  <si>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</si>
  <si>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</si>
  <si>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</si>
  <si>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</si>
  <si>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</si>
  <si>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</si>
  <si>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</si>
  <si>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</si>
  <si>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</si>
  <si>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</si>
  <si>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</si>
  <si>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</si>
  <si>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</si>
  <si>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</si>
  <si>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</si>
  <si>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</si>
  <si>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</si>
  <si>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</si>
  <si>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</si>
  <si>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</si>
  <si>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</si>
  <si>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</si>
  <si>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</si>
  <si>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</si>
  <si>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</si>
  <si>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</si>
  <si>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</si>
  <si>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</si>
  <si>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</si>
  <si>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</si>
  <si>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</si>
  <si>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</si>
  <si>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</si>
  <si>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</si>
  <si>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</si>
  <si>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</si>
  <si>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</si>
  <si>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</si>
  <si>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</si>
  <si>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</si>
  <si>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</si>
  <si>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</si>
  <si>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</si>
  <si>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</si>
  <si>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</si>
  <si>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</si>
  <si>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</si>
  <si>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</si>
  <si>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</si>
  <si>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</si>
  <si>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</si>
  <si>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</si>
  <si>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</si>
  <si>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</si>
  <si>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</si>
  <si>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</si>
  <si>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</si>
  <si>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</si>
  <si>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</si>
  <si>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</si>
  <si>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</si>
  <si>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</si>
  <si>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</si>
  <si>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</si>
  <si>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</si>
  <si>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</si>
  <si>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</si>
  <si>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</si>
  <si>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</si>
  <si>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</si>
  <si>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</si>
  <si>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</si>
  <si>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</si>
  <si>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</si>
  <si>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</si>
  <si>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</si>
  <si>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</si>
  <si>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</si>
  <si>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</si>
  <si>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</si>
  <si>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</si>
  <si>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</si>
  <si>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</si>
  <si>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</si>
  <si>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</si>
  <si>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</si>
  <si>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</si>
  <si>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</si>
  <si>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</si>
  <si>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</si>
  <si>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</si>
  <si>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</si>
  <si>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</si>
  <si>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</si>
  <si>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</si>
  <si>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</si>
  <si>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</si>
  <si>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</si>
  <si>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</si>
  <si>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</si>
  <si>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</si>
  <si>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</si>
  <si>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</si>
  <si>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</si>
  <si>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</si>
  <si>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</si>
  <si>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</si>
  <si>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</si>
  <si>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</si>
  <si>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</si>
  <si>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</si>
  <si>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</si>
  <si>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</si>
  <si>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</si>
  <si>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</si>
  <si>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</si>
  <si>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</si>
  <si>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</si>
  <si>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</si>
  <si>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</si>
  <si>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</si>
  <si>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</si>
  <si>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</si>
  <si>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</si>
  <si>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</si>
  <si>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</si>
  <si>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</si>
  <si>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</si>
  <si>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</si>
  <si>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</si>
  <si>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</si>
  <si>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</si>
  <si>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</si>
  <si>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</si>
  <si>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</si>
  <si>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</si>
  <si>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</si>
  <si>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</si>
  <si>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</si>
  <si>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</si>
  <si>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</si>
  <si>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</si>
  <si>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</si>
  <si>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</si>
  <si>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</si>
  <si>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</si>
  <si>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</si>
  <si>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</si>
  <si>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</si>
  <si>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</si>
  <si>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</si>
  <si>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</si>
  <si>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</si>
  <si>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</si>
  <si>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</si>
  <si>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</si>
  <si>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</si>
  <si>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</si>
  <si>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</si>
  <si>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</si>
  <si>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</si>
  <si>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</si>
  <si>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</si>
  <si>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</si>
  <si>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</si>
  <si>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</si>
  <si>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</si>
  <si>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</si>
  <si>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</si>
  <si>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</si>
  <si>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</si>
  <si>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</si>
  <si>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</si>
  <si>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</si>
  <si>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</si>
  <si>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</si>
  <si>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</si>
  <si>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</si>
  <si>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</si>
  <si>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</si>
  <si>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</si>
  <si>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</si>
  <si>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</si>
  <si>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</si>
  <si>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</si>
  <si>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</si>
  <si>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</si>
  <si>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</si>
  <si>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</si>
  <si>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</si>
  <si>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</si>
  <si>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</si>
  <si>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</si>
  <si>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</si>
  <si>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</si>
  <si>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</si>
  <si>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</si>
  <si>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</si>
  <si>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</si>
  <si>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</si>
  <si>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</si>
  <si>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</si>
  <si>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</si>
  <si>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</si>
  <si>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</si>
  <si>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</si>
  <si>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</si>
  <si>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</si>
  <si>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</si>
  <si>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</si>
  <si>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</si>
  <si>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</si>
  <si>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</si>
  <si>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</si>
  <si>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</si>
  <si>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</si>
  <si>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</si>
  <si>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</si>
  <si>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</si>
  <si>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</si>
  <si>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</si>
  <si>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</si>
  <si>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</si>
  <si>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</si>
  <si>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</si>
  <si>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</si>
  <si>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</si>
  <si>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</si>
  <si>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</si>
  <si>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</si>
  <si>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</si>
  <si>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</si>
  <si>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</si>
  <si>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</si>
  <si>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</si>
  <si>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</si>
  <si>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</si>
  <si>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</si>
  <si>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</si>
  <si>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</si>
  <si>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</si>
  <si>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</si>
  <si>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</si>
  <si>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</si>
  <si>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</si>
  <si>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</si>
  <si>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</si>
  <si>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</si>
  <si>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</si>
  <si>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</si>
  <si>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</si>
  <si>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</si>
  <si>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</si>
  <si>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</si>
  <si>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</si>
  <si>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</si>
  <si>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</si>
  <si>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</si>
  <si>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</si>
  <si>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</si>
  <si>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</si>
  <si>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</si>
  <si>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</si>
  <si>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</si>
  <si>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</si>
  <si>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</si>
  <si>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</si>
  <si>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</si>
  <si>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</si>
  <si>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</si>
  <si>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</si>
  <si>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</si>
  <si>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</si>
  <si>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</si>
  <si>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</si>
  <si>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</si>
  <si>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</si>
  <si>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</si>
  <si>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</si>
  <si>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</si>
  <si>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</si>
  <si>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</si>
  <si>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</si>
  <si>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</si>
  <si>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</si>
  <si>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</si>
  <si>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</si>
  <si>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</si>
  <si>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</si>
  <si>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</si>
  <si>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</si>
  <si>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</si>
  <si>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</si>
  <si>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</si>
  <si>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</si>
  <si>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</si>
  <si>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</si>
  <si>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</si>
  <si>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</si>
  <si>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</si>
  <si>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</si>
  <si>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</si>
  <si>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</si>
  <si>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</si>
  <si>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</si>
  <si>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</si>
  <si>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</si>
  <si>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</si>
  <si>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</si>
  <si>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</si>
  <si>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</si>
  <si>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</si>
  <si>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</si>
  <si>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</si>
  <si>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</si>
  <si>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</si>
  <si>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</si>
  <si>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</si>
  <si>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</si>
  <si>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</si>
  <si>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</si>
  <si>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</si>
  <si>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</si>
  <si>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</si>
  <si>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</si>
  <si>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</si>
  <si>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</si>
  <si>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</si>
  <si>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</si>
  <si>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</si>
  <si>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</si>
  <si>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</si>
  <si>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</si>
  <si>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</si>
  <si>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</si>
  <si>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</si>
  <si>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</si>
  <si>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</si>
  <si>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</si>
  <si>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</si>
  <si>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</si>
  <si>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</si>
  <si>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</si>
  <si>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</si>
  <si>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</si>
  <si>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</si>
  <si>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</si>
  <si>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</si>
  <si>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</si>
  <si>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</si>
  <si>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</si>
  <si>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</si>
  <si>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</si>
  <si>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</si>
  <si>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</si>
  <si>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</si>
  <si>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</si>
  <si>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</si>
  <si>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</si>
  <si>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</si>
  <si>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</si>
  <si>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</si>
  <si>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</si>
  <si>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</si>
  <si>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</si>
  <si>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</si>
  <si>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</si>
  <si>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</si>
  <si>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</si>
  <si>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</si>
  <si>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</si>
  <si>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</si>
  <si>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</si>
  <si>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</si>
  <si>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</si>
  <si>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</si>
  <si>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</si>
  <si>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</si>
  <si>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</si>
  <si>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</si>
  <si>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</si>
  <si>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</si>
  <si>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</si>
  <si>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</si>
  <si>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</si>
  <si>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</si>
  <si>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</si>
  <si>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</si>
  <si>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</si>
  <si>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</si>
  <si>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</si>
  <si>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</si>
  <si>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</si>
  <si>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</si>
  <si>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</si>
  <si>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</si>
  <si>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</si>
  <si>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</si>
  <si>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</si>
  <si>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</si>
  <si>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</si>
  <si>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</si>
  <si>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</si>
  <si>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</si>
  <si>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</si>
  <si>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</si>
  <si>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</si>
  <si>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</si>
  <si>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</si>
  <si>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</si>
  <si>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</si>
  <si>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</si>
  <si>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</si>
  <si>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</si>
  <si>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</si>
  <si>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</si>
  <si>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</si>
  <si>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</si>
  <si>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</si>
  <si>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</si>
  <si>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</si>
  <si>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</si>
  <si>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</si>
  <si>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</si>
  <si>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</si>
  <si>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</si>
  <si>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</si>
  <si>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</si>
  <si>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</si>
  <si>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</si>
  <si>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</si>
  <si>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</si>
  <si>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</si>
  <si>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</si>
  <si>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</si>
  <si>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</si>
  <si>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</si>
  <si>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</si>
  <si>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</si>
  <si>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</si>
  <si>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</si>
  <si>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</si>
  <si>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</si>
  <si>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</si>
  <si>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</si>
  <si>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</si>
  <si>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</si>
  <si>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</si>
  <si>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</si>
  <si>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</si>
  <si>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</si>
  <si>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</si>
  <si>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</si>
  <si>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</si>
  <si>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</si>
  <si>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</si>
  <si>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</si>
  <si>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</si>
  <si>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</si>
  <si>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</si>
  <si>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</si>
  <si>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</si>
  <si>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</si>
  <si>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</si>
  <si>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</si>
  <si>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</si>
  <si>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</si>
  <si>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</si>
  <si>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</si>
  <si>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</si>
  <si>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</si>
  <si>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</si>
  <si>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</si>
  <si>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</si>
  <si>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</si>
  <si>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</si>
  <si>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</si>
  <si>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</si>
  <si>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</si>
  <si>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</si>
  <si>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</si>
  <si>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</si>
  <si>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</si>
  <si>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</si>
  <si>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</si>
  <si>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</si>
  <si>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</si>
  <si>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</si>
  <si>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</si>
  <si>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</si>
  <si>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</si>
  <si>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</si>
  <si>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</si>
  <si>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</si>
  <si>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</si>
  <si>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</si>
  <si>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</si>
  <si>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</si>
  <si>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</si>
  <si>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</si>
  <si>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</si>
  <si>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</si>
  <si>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</si>
  <si>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</si>
  <si>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</si>
  <si>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</si>
  <si>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</si>
  <si>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</si>
  <si>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</si>
  <si>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</si>
  <si>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</si>
  <si>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</si>
  <si>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</si>
  <si>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</si>
  <si>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</si>
  <si>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</si>
  <si>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</si>
  <si>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</si>
  <si>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</si>
  <si>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</si>
  <si>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</si>
  <si>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</si>
  <si>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</si>
  <si>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</si>
  <si>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</si>
  <si>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</si>
  <si>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</si>
  <si>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</si>
  <si>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</si>
  <si>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</si>
  <si>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</si>
  <si>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</si>
  <si>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</si>
  <si>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</si>
  <si>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</si>
  <si>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</si>
  <si>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</si>
  <si>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</si>
  <si>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</si>
  <si>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</si>
  <si>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</si>
  <si>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</si>
  <si>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</si>
  <si>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</si>
  <si>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</si>
  <si>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</si>
  <si>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</si>
  <si>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</si>
  <si>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</si>
  <si>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</si>
  <si>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</si>
  <si>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</si>
  <si>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</si>
  <si>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</si>
  <si>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</si>
  <si>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</si>
  <si>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</si>
  <si>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</si>
  <si>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</si>
  <si>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</si>
  <si>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</si>
  <si>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</si>
  <si>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</si>
  <si>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</si>
  <si>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</si>
  <si>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</si>
  <si>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</si>
  <si>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</si>
  <si>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</si>
  <si>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</si>
  <si>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</si>
  <si>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</si>
  <si>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</si>
  <si>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</si>
  <si>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</si>
  <si>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</si>
  <si>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</si>
  <si>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</si>
  <si>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</si>
  <si>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</si>
  <si>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</si>
  <si>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</si>
  <si>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</si>
  <si>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</si>
  <si>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</si>
  <si>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</si>
  <si>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</si>
  <si>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</si>
  <si>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</si>
  <si>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</si>
  <si>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</si>
  <si>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</si>
  <si>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</si>
  <si>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</si>
  <si>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</si>
  <si>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</si>
  <si>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</si>
  <si>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</si>
  <si>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</si>
  <si>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</si>
  <si>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</si>
  <si>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</si>
  <si>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</si>
  <si>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</si>
  <si>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</si>
  <si>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</si>
  <si>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</si>
  <si>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</si>
  <si>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</si>
  <si>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</si>
  <si>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</si>
  <si>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</si>
  <si>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</si>
  <si>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</si>
  <si>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</si>
  <si>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</si>
  <si>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</si>
  <si>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</si>
  <si>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</si>
  <si>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</si>
  <si>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</si>
  <si>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</si>
  <si>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</si>
  <si>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</si>
  <si>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</si>
  <si>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</si>
  <si>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</si>
  <si>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</si>
  <si>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</si>
  <si>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</si>
  <si>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</si>
  <si>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</si>
  <si>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</si>
  <si>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</si>
  <si>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</si>
  <si>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</si>
  <si>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</si>
  <si>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</si>
  <si>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</si>
  <si>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</si>
  <si>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</si>
  <si>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</si>
  <si>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</si>
  <si>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</si>
  <si>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</si>
  <si>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</si>
  <si>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</si>
  <si>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</si>
  <si>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</si>
  <si>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</si>
  <si>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</si>
  <si>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</si>
  <si>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</si>
  <si>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</si>
  <si>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</si>
  <si>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</si>
  <si>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</si>
  <si>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</si>
  <si>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</si>
  <si>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</si>
  <si>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</si>
  <si>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</si>
  <si>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</si>
  <si>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</si>
  <si>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</si>
  <si>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</si>
  <si>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</si>
  <si>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</si>
  <si>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</si>
  <si>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</si>
  <si>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</si>
  <si>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</si>
  <si>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</si>
  <si>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</si>
  <si>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</si>
  <si>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</si>
  <si>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</si>
  <si>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</si>
  <si>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</si>
  <si>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</si>
  <si>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</si>
  <si>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</si>
  <si>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</si>
  <si>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</si>
  <si>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</si>
  <si>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</si>
  <si>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</si>
  <si>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</si>
  <si>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</si>
  <si>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</si>
  <si>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</si>
  <si>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</si>
  <si>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</si>
  <si>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</si>
  <si>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</si>
  <si>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</si>
  <si>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</si>
  <si>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</si>
  <si>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</si>
  <si>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</si>
  <si>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</si>
  <si>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</si>
  <si>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</si>
  <si>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</si>
  <si>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</si>
  <si>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</si>
  <si>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</si>
  <si>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</si>
  <si>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</si>
  <si>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</si>
  <si>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</si>
  <si>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</si>
  <si>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</si>
  <si>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</si>
  <si>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</si>
  <si>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</si>
  <si>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</si>
  <si>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</si>
  <si>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</si>
  <si>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</si>
  <si>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</si>
  <si>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</si>
  <si>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</si>
  <si>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</si>
  <si>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</si>
  <si>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</si>
  <si>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</si>
  <si>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</si>
  <si>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</si>
  <si>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</si>
  <si>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</si>
  <si>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</si>
  <si>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</si>
  <si>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</si>
  <si>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</si>
  <si>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</si>
  <si>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</si>
  <si>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</si>
  <si>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</si>
  <si>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</si>
  <si>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</si>
  <si>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</si>
  <si>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</si>
  <si>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</si>
  <si>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</si>
  <si>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</si>
  <si>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</si>
  <si>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</si>
  <si>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</si>
  <si>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</si>
  <si>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</si>
  <si>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</si>
  <si>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</si>
  <si>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</si>
  <si>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</si>
  <si>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</si>
  <si>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</si>
  <si>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</si>
  <si>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</si>
  <si>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</si>
  <si>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</si>
  <si>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</si>
  <si>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</si>
  <si>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</si>
  <si>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</si>
  <si>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</si>
  <si>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</si>
  <si>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</si>
  <si>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</si>
  <si>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</si>
  <si>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</si>
  <si>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</si>
  <si>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</si>
  <si>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</si>
  <si>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</si>
  <si>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</si>
  <si>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</si>
  <si>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</si>
  <si>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</si>
  <si>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</si>
  <si>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</si>
  <si>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</si>
  <si>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</si>
  <si>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</si>
  <si>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</si>
  <si>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</si>
  <si>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</si>
  <si>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</si>
  <si>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</si>
  <si>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</si>
  <si>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</si>
  <si>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</si>
  <si>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</si>
  <si>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</si>
  <si>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</si>
  <si>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</si>
  <si>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</si>
  <si>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</si>
  <si>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</si>
  <si>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</si>
  <si>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</si>
  <si>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</si>
  <si>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</si>
  <si>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</si>
  <si>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</si>
  <si>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</si>
  <si>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</si>
  <si>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</si>
  <si>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</si>
  <si>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</si>
  <si>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</si>
  <si>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</si>
  <si>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</si>
  <si>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</si>
  <si>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</si>
  <si>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</si>
  <si>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</si>
  <si>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</si>
  <si>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</si>
  <si>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</si>
  <si>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</si>
  <si>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</si>
  <si>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</si>
  <si>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</si>
  <si>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</si>
  <si>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</si>
  <si>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</si>
  <si>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</si>
  <si>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</si>
  <si>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</si>
  <si>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</si>
  <si>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</si>
  <si>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</si>
  <si>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</si>
  <si>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</si>
  <si>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</si>
  <si>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</si>
  <si>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</si>
  <si>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</si>
  <si>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</si>
  <si>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</si>
  <si>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</si>
  <si>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</si>
  <si>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</si>
  <si>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</si>
  <si>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</si>
  <si>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</si>
  <si>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</si>
  <si>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</si>
  <si>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</si>
  <si>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</si>
  <si>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</si>
  <si>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</si>
  <si>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</si>
  <si>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</si>
  <si>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</si>
  <si>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</si>
  <si>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</si>
  <si>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</si>
  <si>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</si>
  <si>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</si>
  <si>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</si>
  <si>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</si>
  <si>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</si>
  <si>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</si>
  <si>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</si>
  <si>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</si>
  <si>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</si>
  <si>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</si>
  <si>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</si>
  <si>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</si>
  <si>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</si>
  <si>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</si>
  <si>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</si>
  <si>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</si>
  <si>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</si>
  <si>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</si>
  <si>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</si>
  <si>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</si>
  <si>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</si>
  <si>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</si>
  <si>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</si>
  <si>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</si>
  <si>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</si>
  <si>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</si>
  <si>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</si>
  <si>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</si>
  <si>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</si>
  <si>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</si>
  <si>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</si>
  <si>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</si>
  <si>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</si>
  <si>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</si>
  <si>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</si>
  <si>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</si>
  <si>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</si>
  <si>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</si>
  <si>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</si>
  <si>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</si>
  <si>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</si>
  <si>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</si>
  <si>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</si>
  <si>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</si>
  <si>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</si>
  <si>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</si>
  <si>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</si>
  <si>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</si>
  <si>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</si>
  <si>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</si>
  <si>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</si>
  <si>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</si>
  <si>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</si>
  <si>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</si>
  <si>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</si>
  <si>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</si>
  <si>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</si>
  <si>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</si>
  <si>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</si>
  <si>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</si>
  <si>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</si>
  <si>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</si>
  <si>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</si>
  <si>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</si>
  <si>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</si>
  <si>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</si>
  <si>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</si>
  <si>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</si>
  <si>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</si>
  <si>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</si>
  <si>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</si>
  <si>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</si>
  <si>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</si>
  <si>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</si>
  <si>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</si>
  <si>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</si>
  <si>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</si>
  <si>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</si>
  <si>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</si>
  <si>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</si>
  <si>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</si>
  <si>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</si>
  <si>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</si>
  <si>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</si>
  <si>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</si>
  <si>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</si>
  <si>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</si>
  <si>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</si>
  <si>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</si>
  <si>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</si>
  <si>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</si>
  <si>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</si>
  <si>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</si>
  <si>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</si>
  <si>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</si>
  <si>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</si>
  <si>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</si>
  <si>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</si>
  <si>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</si>
  <si>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</si>
  <si>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</si>
  <si>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</si>
  <si>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</si>
  <si>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</si>
  <si>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</si>
  <si>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</si>
  <si>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</si>
  <si>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</si>
  <si>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</si>
  <si>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</si>
  <si>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</si>
  <si>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</si>
  <si>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</si>
  <si>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</si>
  <si>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</si>
  <si>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</si>
  <si>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</si>
  <si>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</si>
  <si>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</si>
  <si>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</si>
  <si>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</si>
  <si>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</si>
  <si>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</si>
  <si>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</si>
  <si>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</si>
  <si>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</si>
  <si>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</si>
  <si>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</si>
  <si>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</si>
  <si>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</si>
  <si>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</si>
  <si>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</si>
  <si>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</si>
  <si>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</si>
  <si>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</si>
  <si>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</si>
  <si>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</si>
  <si>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</si>
  <si>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</si>
  <si>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</si>
  <si>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</si>
  <si>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</si>
  <si>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</si>
  <si>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</si>
  <si>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</si>
  <si>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</si>
  <si>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</si>
  <si>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</si>
  <si>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</si>
  <si>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</si>
  <si>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</si>
  <si>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</si>
  <si>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</si>
  <si>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</si>
  <si>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</si>
  <si>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</si>
  <si>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</si>
  <si>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</si>
  <si>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</si>
  <si>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</si>
  <si>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</si>
  <si>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</si>
  <si>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</si>
  <si>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</si>
  <si>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</si>
  <si>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</si>
  <si>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</si>
  <si>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</si>
  <si>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</si>
  <si>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</si>
  <si>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</si>
  <si>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</si>
  <si>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</si>
  <si>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</si>
  <si>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</si>
  <si>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</si>
  <si>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</si>
  <si>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</si>
  <si>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</si>
  <si>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</si>
  <si>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</si>
  <si>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</si>
  <si>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</si>
  <si>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</si>
  <si>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</si>
  <si>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</si>
  <si>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</si>
  <si>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</si>
  <si>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</si>
  <si>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</si>
  <si>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</si>
  <si>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</si>
  <si>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</si>
  <si>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</si>
  <si>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</si>
  <si>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</si>
  <si>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</si>
  <si>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</si>
  <si>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</si>
  <si>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</si>
  <si>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</si>
  <si>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</si>
  <si>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</si>
  <si>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</si>
  <si>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</si>
  <si>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</si>
  <si>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</si>
  <si>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</si>
  <si>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</si>
  <si>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</si>
  <si>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</si>
  <si>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</si>
  <si>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</si>
  <si>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</si>
  <si>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</si>
  <si>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</si>
  <si>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</si>
  <si>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</si>
  <si>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</si>
  <si>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</si>
  <si>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</si>
  <si>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</si>
  <si>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</si>
  <si>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</si>
  <si>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</si>
  <si>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</si>
  <si>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</si>
  <si>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</si>
  <si>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</si>
  <si>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</si>
  <si>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</si>
  <si>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</si>
  <si>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</si>
  <si>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</si>
  <si>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</si>
  <si>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</si>
  <si>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</si>
  <si>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</si>
  <si>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</si>
  <si>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</si>
  <si>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</si>
  <si>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</si>
  <si>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</si>
  <si>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</si>
  <si>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</si>
  <si>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</si>
  <si>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</si>
  <si>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</si>
  <si>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</si>
  <si>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</si>
  <si>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</si>
  <si>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</si>
  <si>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</si>
  <si>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</si>
  <si>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</si>
  <si>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</si>
  <si>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</si>
  <si>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</si>
  <si>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</si>
  <si>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</si>
  <si>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</si>
  <si>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</si>
  <si>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</si>
  <si>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</si>
  <si>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</si>
  <si>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</si>
  <si>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</si>
  <si>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</si>
  <si>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</si>
  <si>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</si>
  <si>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</si>
  <si>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</si>
  <si>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</si>
  <si>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</si>
  <si>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</si>
  <si>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</si>
  <si>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</si>
  <si>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</si>
  <si>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</si>
  <si>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</si>
  <si>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</si>
  <si>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</si>
  <si>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</si>
  <si>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</si>
  <si>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</si>
  <si>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</si>
  <si>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</si>
  <si>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</si>
  <si>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</si>
  <si>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</si>
  <si>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</si>
  <si>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</si>
  <si>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</si>
  <si>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</si>
  <si>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</si>
  <si>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</si>
  <si>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</si>
  <si>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</si>
  <si>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</si>
  <si>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</si>
  <si>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</si>
  <si>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</si>
  <si>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</si>
  <si>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</si>
  <si>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</si>
  <si>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</si>
  <si>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</si>
  <si>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</si>
  <si>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</si>
  <si>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</si>
  <si>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</si>
  <si>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</si>
  <si>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</si>
  <si>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</si>
  <si>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</si>
  <si>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</si>
  <si>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</si>
  <si>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</si>
  <si>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</si>
  <si>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</si>
  <si>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</si>
  <si>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</si>
  <si>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</si>
  <si>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</si>
  <si>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</si>
  <si>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</si>
  <si>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</si>
  <si>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</si>
  <si>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</si>
  <si>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</si>
  <si>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</si>
  <si>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</si>
  <si>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</si>
  <si>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</si>
  <si>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</si>
  <si>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</si>
  <si>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</si>
  <si>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</si>
  <si>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</si>
  <si>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</si>
  <si>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</si>
  <si>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</si>
  <si>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</si>
  <si>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</si>
  <si>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</si>
  <si>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</si>
  <si>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</si>
  <si>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</si>
  <si>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</si>
  <si>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</si>
  <si>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</si>
  <si>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</si>
  <si>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</si>
  <si>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</si>
  <si>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</si>
  <si>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</si>
  <si>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</si>
  <si>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</si>
  <si>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</si>
  <si>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</si>
  <si>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</si>
  <si>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</si>
  <si>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</si>
  <si>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</si>
  <si>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</si>
  <si>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</si>
  <si>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</si>
  <si>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</si>
  <si>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</si>
  <si>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</si>
  <si>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</si>
  <si>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</si>
  <si>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</si>
  <si>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</si>
  <si>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</si>
  <si>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</si>
  <si>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</si>
  <si>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</si>
  <si>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</si>
  <si>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</si>
  <si>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</si>
  <si>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</si>
  <si>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</si>
  <si>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</si>
  <si>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</si>
  <si>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</si>
  <si>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</si>
  <si>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</si>
  <si>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</si>
  <si>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</si>
  <si>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</si>
  <si>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</si>
  <si>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</si>
  <si>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</si>
  <si>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</si>
  <si>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</si>
  <si>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</si>
  <si>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</si>
  <si>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</si>
  <si>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</si>
  <si>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</si>
  <si>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</si>
  <si>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</si>
  <si>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</si>
  <si>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</si>
  <si>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</si>
  <si>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</si>
  <si>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</si>
  <si>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</si>
  <si>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</si>
  <si>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</si>
  <si>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</si>
  <si>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</si>
  <si>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</si>
  <si>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</si>
  <si>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</si>
  <si>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</si>
  <si>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</si>
  <si>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</si>
  <si>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</si>
  <si>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</si>
  <si>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</si>
  <si>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</si>
  <si>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</si>
  <si>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</si>
  <si>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</si>
  <si>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</si>
  <si>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</si>
  <si>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</si>
  <si>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</si>
  <si>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</si>
  <si>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</si>
  <si>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</si>
  <si>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</si>
  <si>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</si>
  <si>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</si>
  <si>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</si>
  <si>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</si>
  <si>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</si>
  <si>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</si>
  <si>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</si>
  <si>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</si>
  <si>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</si>
  <si>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</si>
  <si>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</si>
  <si>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</si>
  <si>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</si>
  <si>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</si>
  <si>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</si>
  <si>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</si>
  <si>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</si>
  <si>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</si>
  <si>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</si>
  <si>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</si>
  <si>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</si>
  <si>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</si>
  <si>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</si>
  <si>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</si>
  <si>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</si>
  <si>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</si>
  <si>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</si>
  <si>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</si>
  <si>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</si>
  <si>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</si>
  <si>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</si>
  <si>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</si>
  <si>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</si>
  <si>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</si>
  <si>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</si>
  <si>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</si>
  <si>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</si>
  <si>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</si>
  <si>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</si>
  <si>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</si>
  <si>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</si>
  <si>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</si>
  <si>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</si>
  <si>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</si>
  <si>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</si>
  <si>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</si>
  <si>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</si>
  <si>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</si>
  <si>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</si>
  <si>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</si>
  <si>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</si>
  <si>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</si>
  <si>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</si>
  <si>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</si>
  <si>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</si>
  <si>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</si>
  <si>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</si>
  <si>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</si>
  <si>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</si>
  <si>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</si>
  <si>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</si>
  <si>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</si>
  <si>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</si>
  <si>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</si>
  <si>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</si>
  <si>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</si>
  <si>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</si>
  <si>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</si>
  <si>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</si>
  <si>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</si>
  <si>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</si>
  <si>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</si>
  <si>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</si>
  <si>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</si>
  <si>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</si>
  <si>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</si>
  <si>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</si>
  <si>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</si>
  <si>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</si>
  <si>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</si>
  <si>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</si>
  <si>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</si>
  <si>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</si>
  <si>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</si>
  <si>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</si>
  <si>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</si>
  <si>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</si>
  <si>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</si>
  <si>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</si>
  <si>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</si>
  <si>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</si>
  <si>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</si>
  <si>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</si>
  <si>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</si>
  <si>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</si>
  <si>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</si>
  <si>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</si>
  <si>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</si>
  <si>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</si>
  <si>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</si>
  <si>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</si>
  <si>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</si>
  <si>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</si>
  <si>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</si>
  <si>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</si>
  <si>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</si>
  <si>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</si>
  <si>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</si>
  <si>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</si>
  <si>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</si>
  <si>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</si>
  <si>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</si>
  <si>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</si>
  <si>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</si>
  <si>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</si>
  <si>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</si>
  <si>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</si>
  <si>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</si>
  <si>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</si>
  <si>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</si>
  <si>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</si>
  <si>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</si>
  <si>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</si>
  <si>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</si>
  <si>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</si>
  <si>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</si>
  <si>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</si>
  <si>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</si>
  <si>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</si>
  <si>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</si>
  <si>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</si>
  <si>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</si>
  <si>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</si>
  <si>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</si>
  <si>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</si>
  <si>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</si>
  <si>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</si>
  <si>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</si>
  <si>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</si>
  <si>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</si>
  <si>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</si>
  <si>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</si>
  <si>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</si>
  <si>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</si>
  <si>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</si>
  <si>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</si>
  <si>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</si>
  <si>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</si>
  <si>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</si>
  <si>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</si>
  <si>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</si>
  <si>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</si>
  <si>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</si>
  <si>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</si>
  <si>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</si>
  <si>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</si>
  <si>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</si>
  <si>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</si>
  <si>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</si>
  <si>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</si>
  <si>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</si>
  <si>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</si>
  <si>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</si>
  <si>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</si>
  <si>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</si>
  <si>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</si>
  <si>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</si>
  <si>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</si>
  <si>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</si>
  <si>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</si>
  <si>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</si>
  <si>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</si>
  <si>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</si>
  <si>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</si>
  <si>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</si>
  <si>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</si>
  <si>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</si>
  <si>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</si>
  <si>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</si>
  <si>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</si>
  <si>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</si>
  <si>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</si>
  <si>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</si>
  <si>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</si>
  <si>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</si>
  <si>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</si>
  <si>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</si>
  <si>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</si>
  <si>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</si>
  <si>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</si>
  <si>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</si>
  <si>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</si>
  <si>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</si>
  <si>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</si>
  <si>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</si>
  <si>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</si>
  <si>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</si>
  <si>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</si>
  <si>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</si>
  <si>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</si>
  <si>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</si>
  <si>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</si>
  <si>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</si>
  <si>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</si>
  <si>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</si>
  <si>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</si>
  <si>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</si>
  <si>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</si>
  <si>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</si>
  <si>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</si>
  <si>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</si>
  <si>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</si>
  <si>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</si>
  <si>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</si>
  <si>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</si>
  <si>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</si>
  <si>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</si>
  <si>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</si>
  <si>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</si>
  <si>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</si>
  <si>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</si>
  <si>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</si>
  <si>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</si>
  <si>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</si>
  <si>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</si>
  <si>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</si>
  <si>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</si>
  <si>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</si>
  <si>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</si>
  <si>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</si>
  <si>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</si>
  <si>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</si>
  <si>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</si>
  <si>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</si>
  <si>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</si>
  <si>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</si>
  <si>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</si>
  <si>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</si>
  <si>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</si>
  <si>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</si>
  <si>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</si>
  <si>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</si>
  <si>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</si>
  <si>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</si>
  <si>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</si>
  <si>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</si>
  <si>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</si>
  <si>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</si>
  <si>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</si>
  <si>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</si>
  <si>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</si>
  <si>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</si>
  <si>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</si>
  <si>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</si>
  <si>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</si>
  <si>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</si>
  <si>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</si>
  <si>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</si>
  <si>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</si>
  <si>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</si>
  <si>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</si>
  <si>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</si>
  <si>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</si>
  <si>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</si>
  <si>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</si>
  <si>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</si>
  <si>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</si>
  <si>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</si>
  <si>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</si>
  <si>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</si>
  <si>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</si>
  <si>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</si>
  <si>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</si>
  <si>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</si>
  <si>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</si>
  <si>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</si>
  <si>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</si>
  <si>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</si>
  <si>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</si>
  <si>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</si>
  <si>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</si>
  <si>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</si>
  <si>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</si>
  <si>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</si>
  <si>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</si>
  <si>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</si>
  <si>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</si>
  <si>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</si>
  <si>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</si>
  <si>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</si>
  <si>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</si>
  <si>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</si>
  <si>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</si>
  <si>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</si>
  <si>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</si>
  <si>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</si>
  <si>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</si>
  <si>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</si>
  <si>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</si>
  <si>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</si>
  <si>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</si>
  <si>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</si>
  <si>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</si>
  <si>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</si>
  <si>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</si>
  <si>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</si>
  <si>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</si>
  <si>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</si>
  <si>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</si>
  <si>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</si>
  <si>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</si>
  <si>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</si>
  <si>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</si>
  <si>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</si>
  <si>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</si>
  <si>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</si>
  <si>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</si>
  <si>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</si>
  <si>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</si>
  <si>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</si>
  <si>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</si>
  <si>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</si>
  <si>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</si>
  <si>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</si>
  <si>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</si>
  <si>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</si>
  <si>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</si>
  <si>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</si>
  <si>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</si>
  <si>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</si>
  <si>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</si>
  <si>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</si>
  <si>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</si>
  <si>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</si>
  <si>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</si>
  <si>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</si>
  <si>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</si>
  <si>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</si>
  <si>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</si>
  <si>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</si>
  <si>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</si>
  <si>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</si>
  <si>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</si>
  <si>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</si>
  <si>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</si>
  <si>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</si>
  <si>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</si>
  <si>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</si>
  <si>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</si>
  <si>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</si>
  <si>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</si>
  <si>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</si>
  <si>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</si>
  <si>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</si>
  <si>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</si>
  <si>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</si>
  <si>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</si>
  <si>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</si>
  <si>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</si>
  <si>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</si>
  <si>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</si>
  <si>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</si>
  <si>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</si>
  <si>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</si>
  <si>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</si>
  <si>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</si>
  <si>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</si>
  <si>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</si>
  <si>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</si>
  <si>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</si>
  <si>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</si>
  <si>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</si>
  <si>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</si>
  <si>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</si>
  <si>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</si>
  <si>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</si>
  <si>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</si>
  <si>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</si>
  <si>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</si>
  <si>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</si>
  <si>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</si>
  <si>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</si>
  <si>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</si>
  <si>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</si>
  <si>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</si>
  <si>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</si>
  <si>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</si>
  <si>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</si>
  <si>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</si>
  <si>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</si>
  <si>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</si>
  <si>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</si>
  <si>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</si>
  <si>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</si>
  <si>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</si>
  <si>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</si>
  <si>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</si>
  <si>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</si>
  <si>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</si>
  <si>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</si>
  <si>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</si>
  <si>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</si>
  <si>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</si>
  <si>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</si>
  <si>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</si>
  <si>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</si>
  <si>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</si>
  <si>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</si>
  <si>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</si>
  <si>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</si>
  <si>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</si>
  <si>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</si>
  <si>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</si>
  <si>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</si>
  <si>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</si>
  <si>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</si>
  <si>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</si>
  <si>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</si>
  <si>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</si>
  <si>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</si>
  <si>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</si>
  <si>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</si>
  <si>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</si>
  <si>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</si>
  <si>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</si>
  <si>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</si>
  <si>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</si>
  <si>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</si>
  <si>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</si>
  <si>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</si>
  <si>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</si>
  <si>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</si>
  <si>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</si>
  <si>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</si>
  <si>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</si>
  <si>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</si>
  <si>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</si>
  <si>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</si>
  <si>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</si>
  <si>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</si>
  <si>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</si>
  <si>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</si>
  <si>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</si>
  <si>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</si>
  <si>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</si>
  <si>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</si>
  <si>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</si>
  <si>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</si>
  <si>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</si>
  <si>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</si>
  <si>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</si>
  <si>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</si>
  <si>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</si>
  <si>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</si>
  <si>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</si>
  <si>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</si>
  <si>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</si>
  <si>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</si>
  <si>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</si>
  <si>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</si>
  <si>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</si>
  <si>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</si>
  <si>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</si>
  <si>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</si>
  <si>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</si>
  <si>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</si>
  <si>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</si>
  <si>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</si>
  <si>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</si>
  <si>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</si>
  <si>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</si>
  <si>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</si>
  <si>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</si>
  <si>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</si>
  <si>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</si>
  <si>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</si>
  <si>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</si>
  <si>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</si>
  <si>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</si>
  <si>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</si>
  <si>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</si>
  <si>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</si>
  <si>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</si>
  <si>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</si>
  <si>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</si>
  <si>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</si>
  <si>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</si>
  <si>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</si>
  <si>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</si>
  <si>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</si>
  <si>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</si>
  <si>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</si>
  <si>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</si>
  <si>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</si>
  <si>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</si>
  <si>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</si>
  <si>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</si>
  <si>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</si>
  <si>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</si>
  <si>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</si>
  <si>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</si>
  <si>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</si>
  <si>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</si>
  <si>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</si>
  <si>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</si>
  <si>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</si>
  <si>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</si>
  <si>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</si>
  <si>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</si>
  <si>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</si>
  <si>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</si>
  <si>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</si>
  <si>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</si>
  <si>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</si>
  <si>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</si>
  <si>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</si>
  <si>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</si>
  <si>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</si>
  <si>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</si>
  <si>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</si>
  <si>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</si>
  <si>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</si>
  <si>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</si>
  <si>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</si>
  <si>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</si>
  <si>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</si>
  <si>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</si>
  <si>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</si>
  <si>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</si>
  <si>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</si>
  <si>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</si>
  <si>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</si>
  <si>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</si>
  <si>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</si>
  <si>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</si>
  <si>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</si>
  <si>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</si>
  <si>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</si>
  <si>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</si>
  <si>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</si>
  <si>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</si>
  <si>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</si>
  <si>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</si>
  <si>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</si>
  <si>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</si>
  <si>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</si>
  <si>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</si>
  <si>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</si>
  <si>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</si>
  <si>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</si>
  <si>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</si>
  <si>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</si>
  <si>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</si>
  <si>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</si>
  <si>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</si>
  <si>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</si>
  <si>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</si>
  <si>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</si>
  <si>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</si>
  <si>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</si>
  <si>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</si>
  <si>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</si>
  <si>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</si>
  <si>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</si>
  <si>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</si>
  <si>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</si>
  <si>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</si>
  <si>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</si>
  <si>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</si>
  <si>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</si>
  <si>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</si>
  <si>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</si>
  <si>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</si>
  <si>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</si>
  <si>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</si>
  <si>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</si>
  <si>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</si>
  <si>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</si>
  <si>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</si>
  <si>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</si>
  <si>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</si>
  <si>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</si>
  <si>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</si>
  <si>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</si>
  <si>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</si>
  <si>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</si>
  <si>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</si>
  <si>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</si>
  <si>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</si>
  <si>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</si>
  <si>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</si>
  <si>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</si>
  <si>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</si>
  <si>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</si>
  <si>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</si>
  <si>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</si>
  <si>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</si>
  <si>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</si>
  <si>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</si>
  <si>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</si>
  <si>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</si>
  <si>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</si>
  <si>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</si>
  <si>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</si>
  <si>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</si>
  <si>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</si>
  <si>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</si>
  <si>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</si>
  <si>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</si>
  <si>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</si>
  <si>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</si>
  <si>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</si>
  <si>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</si>
  <si>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</si>
  <si>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</si>
  <si>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</si>
  <si>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</si>
  <si>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</si>
  <si>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</si>
  <si>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</si>
  <si>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</si>
  <si>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</si>
  <si>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</si>
  <si>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</si>
  <si>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</si>
  <si>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</si>
  <si>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</si>
  <si>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</si>
  <si>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</si>
  <si>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</si>
  <si>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</si>
  <si>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</si>
  <si>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</si>
  <si>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</si>
  <si>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</si>
  <si>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</si>
  <si>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</si>
  <si>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</si>
  <si>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</si>
  <si>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</si>
  <si>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</si>
  <si>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</si>
  <si>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</si>
  <si>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</si>
  <si>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</si>
  <si>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</si>
  <si>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</si>
  <si>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</si>
  <si>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</si>
  <si>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</si>
  <si>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</si>
  <si>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</si>
  <si>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</si>
  <si>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</si>
  <si>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</si>
  <si>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</si>
  <si>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</si>
  <si>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</si>
  <si>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</si>
  <si>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</si>
  <si>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</si>
  <si>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</si>
  <si>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</si>
  <si>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</si>
  <si>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</si>
  <si>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</si>
  <si>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</si>
  <si>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</si>
  <si>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</si>
  <si>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</si>
  <si>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</si>
  <si>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</si>
  <si>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</si>
  <si>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</si>
  <si>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</si>
  <si>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</si>
  <si>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</si>
  <si>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</si>
  <si>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</si>
  <si>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</si>
  <si>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</si>
  <si>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</si>
  <si>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</si>
  <si>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</si>
  <si>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</si>
  <si>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</si>
  <si>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</si>
  <si>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</si>
  <si>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</si>
  <si>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</si>
  <si>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</si>
  <si>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</si>
  <si>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</si>
  <si>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</si>
  <si>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</si>
  <si>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</si>
  <si>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</si>
  <si>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</si>
  <si>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</si>
  <si>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</si>
  <si>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</si>
  <si>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</si>
  <si>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</si>
  <si>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</si>
  <si>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</si>
  <si>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</si>
  <si>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</si>
  <si>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</si>
  <si>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</si>
  <si>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</si>
  <si>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</si>
  <si>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</si>
  <si>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</si>
  <si>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</si>
  <si>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</si>
  <si>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</si>
  <si>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</si>
  <si>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</si>
  <si>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</si>
  <si>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</si>
  <si>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</si>
  <si>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</si>
  <si>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</si>
  <si>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</si>
  <si>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</si>
  <si>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</si>
  <si>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</si>
  <si>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</si>
  <si>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</si>
  <si>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</si>
  <si>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</si>
  <si>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</si>
  <si>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</si>
  <si>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</si>
  <si>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</si>
  <si>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</si>
  <si>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</si>
  <si>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</si>
  <si>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</si>
  <si>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</si>
  <si>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</si>
  <si>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</si>
  <si>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</si>
  <si>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</si>
  <si>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</si>
  <si>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</si>
  <si>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</si>
  <si>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</si>
  <si>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</si>
  <si>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</si>
  <si>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</si>
  <si>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</si>
  <si>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</si>
  <si>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</si>
  <si>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</si>
  <si>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</si>
  <si>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</si>
  <si>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</si>
  <si>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</si>
  <si>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</si>
  <si>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</si>
  <si>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</si>
  <si>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</si>
  <si>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</si>
  <si>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</si>
  <si>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</si>
  <si>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</si>
  <si>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</si>
  <si>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</si>
  <si>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</si>
  <si>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</si>
  <si>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</si>
  <si>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</si>
  <si>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</si>
  <si>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</si>
  <si>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</si>
  <si>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</si>
  <si>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</si>
  <si>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</si>
  <si>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</si>
  <si>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</si>
  <si>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</si>
  <si>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</si>
  <si>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</si>
  <si>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</si>
  <si>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</si>
  <si>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</si>
  <si>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</si>
  <si>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</si>
  <si>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</si>
  <si>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</si>
  <si>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</si>
  <si>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</si>
  <si>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</si>
  <si>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</si>
  <si>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</si>
  <si>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</si>
  <si>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</si>
  <si>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</si>
  <si>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</si>
  <si>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</si>
  <si>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</si>
  <si>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</si>
  <si>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</si>
  <si>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</si>
  <si>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</si>
  <si>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</si>
  <si>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</si>
  <si>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</si>
  <si>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</si>
  <si>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</si>
  <si>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</si>
  <si>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</si>
  <si>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</si>
  <si>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</si>
  <si>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</si>
  <si>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</si>
  <si>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</si>
  <si>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</si>
  <si>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</si>
  <si>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</si>
  <si>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</si>
  <si>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</si>
  <si>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</si>
  <si>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</si>
  <si>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</si>
  <si>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</si>
  <si>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</si>
  <si>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</si>
  <si>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</si>
  <si>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</si>
  <si>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</si>
  <si>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</si>
  <si>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</si>
  <si>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</si>
  <si>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</si>
  <si>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</si>
  <si>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</si>
  <si>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</si>
  <si>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</si>
  <si>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</si>
  <si>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</si>
  <si>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</si>
  <si>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</si>
  <si>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</si>
  <si>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</si>
  <si>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</si>
  <si>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</si>
  <si>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</si>
  <si>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</si>
  <si>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</si>
  <si>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</si>
  <si>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</si>
  <si>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</si>
  <si>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</si>
  <si>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</si>
  <si>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</si>
  <si>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</si>
  <si>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</si>
  <si>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</si>
  <si>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</si>
  <si>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</si>
  <si>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</si>
  <si>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</si>
  <si>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</si>
  <si>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</si>
  <si>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</si>
  <si>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</si>
  <si>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</si>
  <si>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</si>
  <si>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</si>
  <si>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</si>
  <si>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</si>
  <si>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</si>
  <si>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</si>
  <si>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</si>
  <si>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</si>
  <si>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</si>
  <si>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</si>
  <si>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</si>
  <si>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</si>
  <si>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</si>
  <si>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</si>
  <si>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</si>
  <si>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</si>
  <si>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</si>
  <si>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</si>
  <si>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</si>
  <si>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</si>
  <si>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</si>
  <si>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</si>
  <si>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</si>
  <si>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</si>
  <si>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</si>
  <si>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</si>
  <si>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</si>
  <si>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</si>
  <si>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</si>
  <si>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</si>
  <si>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</si>
  <si>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</si>
  <si>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</si>
  <si>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</si>
  <si>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</si>
  <si>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</si>
  <si>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</si>
  <si>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</si>
  <si>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</si>
  <si>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</si>
  <si>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</si>
  <si>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</si>
  <si>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</si>
  <si>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</si>
  <si>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</si>
  <si>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</si>
  <si>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</si>
  <si>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</si>
  <si>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</si>
  <si>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</si>
  <si>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</si>
  <si>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</si>
  <si>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</si>
  <si>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</si>
  <si>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</si>
  <si>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</si>
  <si>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</si>
  <si>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</si>
  <si>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</si>
  <si>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</si>
  <si>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</si>
  <si>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</si>
  <si>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</si>
  <si>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</si>
  <si>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</si>
  <si>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</si>
  <si>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</si>
  <si>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</si>
  <si>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</si>
  <si>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</si>
  <si>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</si>
  <si>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</si>
  <si>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</si>
  <si>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</si>
  <si>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</si>
  <si>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</si>
  <si>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</si>
  <si>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</si>
  <si>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</si>
  <si>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</si>
  <si>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</si>
  <si>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</si>
  <si>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</si>
  <si>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</si>
  <si>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</si>
  <si>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</si>
  <si>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</si>
  <si>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</si>
  <si>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</si>
  <si>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</si>
  <si>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</si>
  <si>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</si>
  <si>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</si>
  <si>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</si>
  <si>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</si>
  <si>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</si>
  <si>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</si>
  <si>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</si>
  <si>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</si>
  <si>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</si>
  <si>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</si>
  <si>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</si>
  <si>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</si>
  <si>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</si>
  <si>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</si>
  <si>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</si>
  <si>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</si>
  <si>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</si>
  <si>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</si>
  <si>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</si>
  <si>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</si>
  <si>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</si>
  <si>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</si>
  <si>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</si>
  <si>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</si>
  <si>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</si>
  <si>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</si>
  <si>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</si>
  <si>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</si>
  <si>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</si>
  <si>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</si>
  <si>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</si>
  <si>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</si>
  <si>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</si>
  <si>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</si>
  <si>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</si>
  <si>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</si>
  <si>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</si>
  <si>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</si>
  <si>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</si>
  <si>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</si>
  <si>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</si>
  <si>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</si>
  <si>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</si>
  <si>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</si>
  <si>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</si>
  <si>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</si>
  <si>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</si>
  <si>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</si>
  <si>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</si>
  <si>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</si>
  <si>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</si>
  <si>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</si>
  <si>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</si>
  <si>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</si>
  <si>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</si>
  <si>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</si>
  <si>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</si>
  <si>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</si>
  <si>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</si>
  <si>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</si>
  <si>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</si>
  <si>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</si>
  <si>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</si>
  <si>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</si>
  <si>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</si>
  <si>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</si>
  <si>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</si>
  <si>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</si>
  <si>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</si>
  <si>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</si>
  <si>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</si>
  <si>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</si>
  <si>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</si>
  <si>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</si>
  <si>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</si>
  <si>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</si>
  <si>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</si>
  <si>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</si>
  <si>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</si>
  <si>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</si>
  <si>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</si>
  <si>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</si>
  <si>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</si>
  <si>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</si>
  <si>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</si>
  <si>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</si>
  <si>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</si>
  <si>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</si>
  <si>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</si>
  <si>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</si>
  <si>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</si>
  <si>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</si>
  <si>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</si>
  <si>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</si>
  <si>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</si>
  <si>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</si>
  <si>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</si>
  <si>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</si>
  <si>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</si>
  <si>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</si>
  <si>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</si>
  <si>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</si>
  <si>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</si>
  <si>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</si>
  <si>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</si>
  <si>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</si>
  <si>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</si>
  <si>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</si>
  <si>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</si>
  <si>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</si>
  <si>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</si>
  <si>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</si>
  <si>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</si>
  <si>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</si>
  <si>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</si>
  <si>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</si>
  <si>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</si>
  <si>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</si>
  <si>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</si>
  <si>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</si>
  <si>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</si>
  <si>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</si>
  <si>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</si>
  <si>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</si>
  <si>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</si>
  <si>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</si>
  <si>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</si>
  <si>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</si>
  <si>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</si>
  <si>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</si>
  <si>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</si>
  <si>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</si>
  <si>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</si>
  <si>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</si>
  <si>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</si>
  <si>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</si>
  <si>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</si>
  <si>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</si>
  <si>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</si>
  <si>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</si>
  <si>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</si>
  <si>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</si>
  <si>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</si>
  <si>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</si>
  <si>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</si>
  <si>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</si>
  <si>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</si>
  <si>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</si>
  <si>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</si>
  <si>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</si>
  <si>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</si>
  <si>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</si>
  <si>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</si>
  <si>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</si>
  <si>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</si>
  <si>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</si>
  <si>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</si>
  <si>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</si>
  <si>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</si>
  <si>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</si>
  <si>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</si>
  <si>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</si>
  <si>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</si>
  <si>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</si>
  <si>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</si>
  <si>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</si>
  <si>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</si>
  <si>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</si>
  <si>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</si>
  <si>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</si>
  <si>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</si>
  <si>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</si>
  <si>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</si>
  <si>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</si>
  <si>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</si>
  <si>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</si>
  <si>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</si>
  <si>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</si>
  <si>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</si>
  <si>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</si>
  <si>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</si>
  <si>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</si>
  <si>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</si>
  <si>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</si>
  <si>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</si>
  <si>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</si>
  <si>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</si>
  <si>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</si>
  <si>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</si>
  <si>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</si>
  <si>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</si>
  <si>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</si>
  <si>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</si>
  <si>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</si>
  <si>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</si>
  <si>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</si>
  <si>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</si>
  <si>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</si>
  <si>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</si>
  <si>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</si>
  <si>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</si>
  <si>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</si>
  <si>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</si>
  <si>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</si>
  <si>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</si>
  <si>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</si>
  <si>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</si>
  <si>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</si>
  <si>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</si>
  <si>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</si>
  <si>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</si>
  <si>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</si>
  <si>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</si>
  <si>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</si>
  <si>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</si>
  <si>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</si>
  <si>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</si>
  <si>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</si>
  <si>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</si>
  <si>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</si>
  <si>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</si>
  <si>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</si>
  <si>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</si>
  <si>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</si>
  <si>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</si>
  <si>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</si>
  <si>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</si>
  <si>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</si>
  <si>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</si>
  <si>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</si>
  <si>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</si>
  <si>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</si>
  <si>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</si>
  <si>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</si>
  <si>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</si>
  <si>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</si>
  <si>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</si>
  <si>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</si>
  <si>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</si>
  <si>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</si>
  <si>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</si>
  <si>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</si>
  <si>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</si>
  <si>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</si>
  <si>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</si>
  <si>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</si>
  <si>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</si>
  <si>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</si>
  <si>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</si>
  <si>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</si>
  <si>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</si>
  <si>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</si>
  <si>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</si>
  <si>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</si>
  <si>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</si>
  <si>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</si>
  <si>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</si>
  <si>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</si>
  <si>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</si>
  <si>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</si>
  <si>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</si>
  <si>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</si>
  <si>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</si>
  <si>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</si>
  <si>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</si>
  <si>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</si>
  <si>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</si>
  <si>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</si>
  <si>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</si>
  <si>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</si>
  <si>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</si>
  <si>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</si>
  <si>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</si>
  <si>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</si>
  <si>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</si>
  <si>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</si>
  <si>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</si>
  <si>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</si>
  <si>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</si>
  <si>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</si>
  <si>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</si>
  <si>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</si>
  <si>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</si>
  <si>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</si>
  <si>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</si>
  <si>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</si>
  <si>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</si>
  <si>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</si>
  <si>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</si>
  <si>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</si>
  <si>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</si>
  <si>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</si>
  <si>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</si>
  <si>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</si>
  <si>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</si>
  <si>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</si>
  <si>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</si>
  <si>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</si>
  <si>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</si>
  <si>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</si>
  <si>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</si>
  <si>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</si>
  <si>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</si>
  <si>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</si>
  <si>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</si>
  <si>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</si>
  <si>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</si>
  <si>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</si>
  <si>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</si>
  <si>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</si>
  <si>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</si>
  <si>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</si>
  <si>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</si>
  <si>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</si>
  <si>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</si>
  <si>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</si>
  <si>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</si>
  <si>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</si>
  <si>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</si>
  <si>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</si>
  <si>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</si>
  <si>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</si>
  <si>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</si>
  <si>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</si>
  <si>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</si>
  <si>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</si>
  <si>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</si>
  <si>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</si>
  <si>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</si>
  <si>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</si>
  <si>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</si>
  <si>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</si>
  <si>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</si>
  <si>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</si>
  <si>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</si>
  <si>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</si>
  <si>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</si>
  <si>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</si>
  <si>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</si>
  <si>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</si>
  <si>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</si>
  <si>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</si>
  <si>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</si>
  <si>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</si>
  <si>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</si>
  <si>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</si>
  <si>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</si>
  <si>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</si>
  <si>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</si>
  <si>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</si>
  <si>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</si>
  <si>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</si>
  <si>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</si>
  <si>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</si>
  <si>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</si>
  <si>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</si>
  <si>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</si>
  <si>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</si>
  <si>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</si>
  <si>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</si>
  <si>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</si>
  <si>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</si>
  <si>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</si>
  <si>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</si>
  <si>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</si>
  <si>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</si>
  <si>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</si>
  <si>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</si>
  <si>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</si>
  <si>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</si>
  <si>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</si>
  <si>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</si>
  <si>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</si>
  <si>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</si>
  <si>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</si>
  <si>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</si>
  <si>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</si>
  <si>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</si>
  <si>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</si>
  <si>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</si>
  <si>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</si>
  <si>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</si>
  <si>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</si>
  <si>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</si>
  <si>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</si>
  <si>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</si>
  <si>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</si>
  <si>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</si>
  <si>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</si>
  <si>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</si>
  <si>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</si>
  <si>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</si>
  <si>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</si>
  <si>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</si>
  <si>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</si>
  <si>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</si>
  <si>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</si>
  <si>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</si>
  <si>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</si>
  <si>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</si>
  <si>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</si>
  <si>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</si>
  <si>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</si>
  <si>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</si>
  <si>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</si>
  <si>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</si>
  <si>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</si>
  <si>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</si>
  <si>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</si>
  <si>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</si>
  <si>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</si>
  <si>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</si>
  <si>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</si>
  <si>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</si>
  <si>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</si>
  <si>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</si>
  <si>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</si>
  <si>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</si>
  <si>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</si>
  <si>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</si>
  <si>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</si>
  <si>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</si>
  <si>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</si>
  <si>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</si>
  <si>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</si>
  <si>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</si>
  <si>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</si>
  <si>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</si>
  <si>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</si>
  <si>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</si>
  <si>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</si>
  <si>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</si>
  <si>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</si>
  <si>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</si>
  <si>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</si>
  <si>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</si>
  <si>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</si>
  <si>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</si>
  <si>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</si>
  <si>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</si>
  <si>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</si>
  <si>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</si>
  <si>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</si>
  <si>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</si>
  <si>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</si>
  <si>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</si>
  <si>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</si>
  <si>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</si>
  <si>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</si>
  <si>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</si>
  <si>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</si>
  <si>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</si>
  <si>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</si>
  <si>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</si>
  <si>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</si>
  <si>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</si>
  <si>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</si>
  <si>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</si>
  <si>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</si>
  <si>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</si>
  <si>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</si>
  <si>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</si>
  <si>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</si>
  <si>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</si>
  <si>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</si>
  <si>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</si>
  <si>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</si>
  <si>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</si>
  <si>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</si>
  <si>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</si>
  <si>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</si>
  <si>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</si>
  <si>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</si>
  <si>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</si>
  <si>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</si>
  <si>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</si>
  <si>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</si>
  <si>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</si>
  <si>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</si>
  <si>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</si>
  <si>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</si>
  <si>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</si>
  <si>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</si>
  <si>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</si>
  <si>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</si>
  <si>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</si>
  <si>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</si>
  <si>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</si>
  <si>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</si>
  <si>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</si>
  <si>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</si>
  <si>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</si>
  <si>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</si>
  <si>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</si>
  <si>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</si>
  <si>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</si>
  <si>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</si>
  <si>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</si>
  <si>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</si>
  <si>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</si>
  <si>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</si>
  <si>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</si>
  <si>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</si>
  <si>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</si>
  <si>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</si>
  <si>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</si>
  <si>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</si>
  <si>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</si>
  <si>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</si>
  <si>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</si>
  <si>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</si>
  <si>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</si>
  <si>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</si>
  <si>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</si>
  <si>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</si>
  <si>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</si>
  <si>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</si>
  <si>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</si>
  <si>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</si>
  <si>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</si>
  <si>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</si>
  <si>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</si>
  <si>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</si>
  <si>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</si>
  <si>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</si>
  <si>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</si>
  <si>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</si>
  <si>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</si>
  <si>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</si>
  <si>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</si>
  <si>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</si>
  <si>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</si>
  <si>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</si>
  <si>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</si>
  <si>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</si>
  <si>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</si>
  <si>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</si>
  <si>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</si>
  <si>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</si>
  <si>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</si>
  <si>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</si>
  <si>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</si>
  <si>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</si>
  <si>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</si>
  <si>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</si>
  <si>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</si>
  <si>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</si>
  <si>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</si>
  <si>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</si>
  <si>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</si>
  <si>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</si>
  <si>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</si>
  <si>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</si>
  <si>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</si>
  <si>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</si>
  <si>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</si>
  <si>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</si>
  <si>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</si>
  <si>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</si>
  <si>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</si>
  <si>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</si>
  <si>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</si>
  <si>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</si>
  <si>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</si>
  <si>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</si>
  <si>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</si>
  <si>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</si>
  <si>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</si>
  <si>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</si>
  <si>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</si>
  <si>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</si>
  <si>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</si>
  <si>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</si>
  <si>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</si>
  <si>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</si>
  <si>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</si>
  <si>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</si>
  <si>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</si>
  <si>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</si>
  <si>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</si>
  <si>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</si>
  <si>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</si>
  <si>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</si>
  <si>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</si>
  <si>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</si>
  <si>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</si>
  <si>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</si>
  <si>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</si>
  <si>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</si>
  <si>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</si>
  <si>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</si>
  <si>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</si>
  <si>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</si>
  <si>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</si>
  <si>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</si>
  <si>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</si>
  <si>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</si>
  <si>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</si>
  <si>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</si>
  <si>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</si>
  <si>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</si>
  <si>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</si>
  <si>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</si>
  <si>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</si>
  <si>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</si>
  <si>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</si>
  <si>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</si>
  <si>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</si>
  <si>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</si>
  <si>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</si>
  <si>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</si>
  <si>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</si>
  <si>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</si>
  <si>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</si>
  <si>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</si>
  <si>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</si>
  <si>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</si>
  <si>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</si>
  <si>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</si>
  <si>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</si>
  <si>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</si>
  <si>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</si>
  <si>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</si>
  <si>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</si>
  <si>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</si>
  <si>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</si>
  <si>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</si>
  <si>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</si>
  <si>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</si>
  <si>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</si>
  <si>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</si>
  <si>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</si>
  <si>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</si>
  <si>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</si>
  <si>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</si>
  <si>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</si>
  <si>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</si>
  <si>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</si>
  <si>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</si>
  <si>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</si>
  <si>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</si>
  <si>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</si>
  <si>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</si>
  <si>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</si>
  <si>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</si>
  <si>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</si>
  <si>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</si>
  <si>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</si>
  <si>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</si>
  <si>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</si>
  <si>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</si>
  <si>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</si>
  <si>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</si>
  <si>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</si>
  <si>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</si>
  <si>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</si>
  <si>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</si>
  <si>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</si>
  <si>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</si>
  <si>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</si>
  <si>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</si>
  <si>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</si>
  <si>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</si>
  <si>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</si>
  <si>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</si>
  <si>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</si>
  <si>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</si>
  <si>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</si>
  <si>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</si>
  <si>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</si>
  <si>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</si>
  <si>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</si>
  <si>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</si>
  <si>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</si>
  <si>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</si>
  <si>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</si>
  <si>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</si>
  <si>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</si>
  <si>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</si>
  <si>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</si>
  <si>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</si>
  <si>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</si>
  <si>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</si>
  <si>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</si>
  <si>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</si>
  <si>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</si>
  <si>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</si>
  <si>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</si>
  <si>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</si>
  <si>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</si>
  <si>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</si>
  <si>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</si>
  <si>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</si>
  <si>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</si>
  <si>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</si>
  <si>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</si>
  <si>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</si>
  <si>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</si>
  <si>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</si>
  <si>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</si>
  <si>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</si>
  <si>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</si>
  <si>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</si>
  <si>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</si>
  <si>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</si>
  <si>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</si>
  <si>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</si>
  <si>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</si>
  <si>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</si>
  <si>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</si>
  <si>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</si>
  <si>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</si>
  <si>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</si>
  <si>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</si>
  <si>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</si>
  <si>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</si>
  <si>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</si>
  <si>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</si>
  <si>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</si>
  <si>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</si>
  <si>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</si>
  <si>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</si>
  <si>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</si>
  <si>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</si>
  <si>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</si>
  <si>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</si>
  <si>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</si>
  <si>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</si>
  <si>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</si>
  <si>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</si>
  <si>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</si>
  <si>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</si>
  <si>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</si>
  <si>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</si>
  <si>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</si>
  <si>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</si>
  <si>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</si>
  <si>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</si>
  <si>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</si>
  <si>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</si>
  <si>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</si>
  <si>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</si>
  <si>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</si>
  <si>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</si>
  <si>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</si>
  <si>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</si>
  <si>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</si>
  <si>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</si>
  <si>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</si>
  <si>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</si>
  <si>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</si>
  <si>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</si>
  <si>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</si>
  <si>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</si>
  <si>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</si>
  <si>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</si>
  <si>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</si>
  <si>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</si>
  <si>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</si>
  <si>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</si>
  <si>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</si>
  <si>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</si>
  <si>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</si>
  <si>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</si>
  <si>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</si>
  <si>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</si>
  <si>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</si>
  <si>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</si>
  <si>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</si>
  <si>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</si>
  <si>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</si>
  <si>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</si>
  <si>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</si>
  <si>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</si>
  <si>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</si>
  <si>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</si>
  <si>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</si>
  <si>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</si>
  <si>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</si>
  <si>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</si>
  <si>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</si>
  <si>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</si>
  <si>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</si>
  <si>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</si>
  <si>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</si>
  <si>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</si>
  <si>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</si>
  <si>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</si>
  <si>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</si>
  <si>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</si>
  <si>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</si>
  <si>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</si>
  <si>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</si>
  <si>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</si>
  <si>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</si>
  <si>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</si>
  <si>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</si>
  <si>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</si>
  <si>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</si>
  <si>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</si>
  <si>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</si>
  <si>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</si>
  <si>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</si>
  <si>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</si>
  <si>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</si>
  <si>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</si>
  <si>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</si>
  <si>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</si>
  <si>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</si>
  <si>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</si>
  <si>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</si>
  <si>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</si>
  <si>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</si>
  <si>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</si>
  <si>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</si>
  <si>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</si>
  <si>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</si>
  <si>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</si>
  <si>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</si>
  <si>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</si>
  <si>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</si>
  <si>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</si>
  <si>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</si>
  <si>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</si>
  <si>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</si>
  <si>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</si>
  <si>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</si>
  <si>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</si>
  <si>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</si>
  <si>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</si>
  <si>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</si>
  <si>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</si>
  <si>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</si>
  <si>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</si>
  <si>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</si>
  <si>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</si>
  <si>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</si>
  <si>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</si>
  <si>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</si>
  <si>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</si>
  <si>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</si>
  <si>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</si>
  <si>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</si>
  <si>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</si>
  <si>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</si>
  <si>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</si>
  <si>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</si>
  <si>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</si>
  <si>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</si>
  <si>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</si>
  <si>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</si>
  <si>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</si>
  <si>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</si>
  <si>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</si>
  <si>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</si>
  <si>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</si>
  <si>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</si>
  <si>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</si>
  <si>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</si>
  <si>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</si>
  <si>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</si>
  <si>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</si>
  <si>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</si>
  <si>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</si>
  <si>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</si>
  <si>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</si>
  <si>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</si>
  <si>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</si>
  <si>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</si>
  <si>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</si>
  <si>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</si>
  <si>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</si>
  <si>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</si>
  <si>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</si>
  <si>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</si>
  <si>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</si>
  <si>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</si>
  <si>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</si>
  <si>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</si>
  <si>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</si>
  <si>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</si>
  <si>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</si>
  <si>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</si>
  <si>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</si>
  <si>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</si>
  <si>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</si>
  <si>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</si>
  <si>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</si>
  <si>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</si>
  <si>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</si>
  <si>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</si>
  <si>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</si>
  <si>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</si>
  <si>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</si>
  <si>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</si>
  <si>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</si>
  <si>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</si>
  <si>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</si>
  <si>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</si>
  <si>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</si>
  <si>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</si>
  <si>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</si>
  <si>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</si>
  <si>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</si>
  <si>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</si>
  <si>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</si>
  <si>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</si>
  <si>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</si>
  <si>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</si>
  <si>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</si>
  <si>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</si>
  <si>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</si>
  <si>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</si>
  <si>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</si>
  <si>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</si>
  <si>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</si>
  <si>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</si>
  <si>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</si>
  <si>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</si>
  <si>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</si>
  <si>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</si>
  <si>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</si>
  <si>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</si>
  <si>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</si>
  <si>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</si>
  <si>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</si>
  <si>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</si>
  <si>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</si>
  <si>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</si>
  <si>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</si>
  <si>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</si>
  <si>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</si>
  <si>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</si>
  <si>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</si>
  <si>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</si>
  <si>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</si>
  <si>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</si>
  <si>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</si>
  <si>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</si>
  <si>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</si>
  <si>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</si>
  <si>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</si>
  <si>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</si>
  <si>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</si>
  <si>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</si>
  <si>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</si>
  <si>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</si>
  <si>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</si>
  <si>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</si>
  <si>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</si>
  <si>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</si>
  <si>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</si>
  <si>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</si>
  <si>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</si>
  <si>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</si>
  <si>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</si>
  <si>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</si>
  <si>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</si>
  <si>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</si>
  <si>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</si>
  <si>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</si>
  <si>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</si>
  <si>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</si>
  <si>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</si>
  <si>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</si>
  <si>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</si>
  <si>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</si>
  <si>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</si>
  <si>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</si>
  <si>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</si>
  <si>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</si>
  <si>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</si>
  <si>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</si>
  <si>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</si>
  <si>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</si>
  <si>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</si>
  <si>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</si>
  <si>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</si>
  <si>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</si>
  <si>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</si>
  <si>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</si>
  <si>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</si>
  <si>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</si>
  <si>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</si>
  <si>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</si>
  <si>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</si>
  <si>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</si>
  <si>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</si>
  <si>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</si>
  <si>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</si>
  <si>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</si>
  <si>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</si>
  <si>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</si>
  <si>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</si>
  <si>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</si>
  <si>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</si>
  <si>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</si>
  <si>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</si>
  <si>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</si>
  <si>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</si>
  <si>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</si>
  <si>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</si>
  <si>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</si>
  <si>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</si>
  <si>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</si>
  <si>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</si>
  <si>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</si>
  <si>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</si>
  <si>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</si>
  <si>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</si>
  <si>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</si>
  <si>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</si>
  <si>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</si>
  <si>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</si>
  <si>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</si>
  <si>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</si>
  <si>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</si>
  <si>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</si>
  <si>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</si>
  <si>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</si>
  <si>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</si>
  <si>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</si>
  <si>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</si>
  <si>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</si>
  <si>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</si>
  <si>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</si>
  <si>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</si>
  <si>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</si>
  <si>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</si>
  <si>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</si>
  <si>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</si>
  <si>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</si>
  <si>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</si>
  <si>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</si>
  <si>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</si>
  <si>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</si>
  <si>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</si>
  <si>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</si>
  <si>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</si>
  <si>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</si>
  <si>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</si>
  <si>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</si>
  <si>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</si>
  <si>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</si>
  <si>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</si>
  <si>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</si>
  <si>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</si>
  <si>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</si>
  <si>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</si>
  <si>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</si>
  <si>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</si>
  <si>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</si>
  <si>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</si>
  <si>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</si>
  <si>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</si>
  <si>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</si>
  <si>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</si>
  <si>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</si>
  <si>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</si>
  <si>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</si>
  <si>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</si>
  <si>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</si>
  <si>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</si>
  <si>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</si>
  <si>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</si>
  <si>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</si>
  <si>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</si>
  <si>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</si>
  <si>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</si>
  <si>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</si>
  <si>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</si>
  <si>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</si>
  <si>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</si>
  <si>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</si>
  <si>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</si>
  <si>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</si>
  <si>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</si>
  <si>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</si>
  <si>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</si>
  <si>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</si>
  <si>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</si>
  <si>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</si>
  <si>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</si>
  <si>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</si>
  <si>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</si>
  <si>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</si>
  <si>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</si>
  <si>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</si>
  <si>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</si>
  <si>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</si>
  <si>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</si>
  <si>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</si>
  <si>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</si>
  <si>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</si>
  <si>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</si>
  <si>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</si>
  <si>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</si>
  <si>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</si>
  <si>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</si>
  <si>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</si>
  <si>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</si>
  <si>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</si>
  <si>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</si>
  <si>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</si>
  <si>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</si>
  <si>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</si>
  <si>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</si>
  <si>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</si>
  <si>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</si>
  <si>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</si>
  <si>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</si>
  <si>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</si>
  <si>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</si>
  <si>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</si>
  <si>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</si>
  <si>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</si>
  <si>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</si>
  <si>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</si>
  <si>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</si>
  <si>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</si>
  <si>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</si>
  <si>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</si>
  <si>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</si>
  <si>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</si>
  <si>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</si>
  <si>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</si>
  <si>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</si>
  <si>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</si>
  <si>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</si>
  <si>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</si>
  <si>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</si>
  <si>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</si>
  <si>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</si>
  <si>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</si>
  <si>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</si>
  <si>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</si>
  <si>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</si>
  <si>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</si>
  <si>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</si>
  <si>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</si>
  <si>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</si>
  <si>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</si>
  <si>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</si>
  <si>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</si>
  <si>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</si>
  <si>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</si>
  <si>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</si>
  <si>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</si>
  <si>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</si>
  <si>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</si>
  <si>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</si>
  <si>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</si>
  <si>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</si>
  <si>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</si>
  <si>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</si>
  <si>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</si>
  <si>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</si>
  <si>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</si>
  <si>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</si>
  <si>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</si>
  <si>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</si>
  <si>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</si>
  <si>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</si>
  <si>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</si>
  <si>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</si>
  <si>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</si>
  <si>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</si>
  <si>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</si>
  <si>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</si>
  <si>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</si>
  <si>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</si>
  <si>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</si>
  <si>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</si>
  <si>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</si>
  <si>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</si>
  <si>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</si>
  <si>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</si>
  <si>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</si>
  <si>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</si>
  <si>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</si>
  <si>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</si>
  <si>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</si>
  <si>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</si>
  <si>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</si>
  <si>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</si>
  <si>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</si>
  <si>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</si>
  <si>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</si>
  <si>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</si>
  <si>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</si>
  <si>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</si>
  <si>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</si>
  <si>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</si>
  <si>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</si>
  <si>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</si>
  <si>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</si>
  <si>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</si>
  <si>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</si>
  <si>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</si>
  <si>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</si>
  <si>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</si>
  <si>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</si>
  <si>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</si>
  <si>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</si>
  <si>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</si>
  <si>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</si>
  <si>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</si>
  <si>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</si>
  <si>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</si>
  <si>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</si>
  <si>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</si>
  <si>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</si>
  <si>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</si>
  <si>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</si>
  <si>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</si>
  <si>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</si>
  <si>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</si>
  <si>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</si>
  <si>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</si>
  <si>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</si>
  <si>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</si>
  <si>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</si>
  <si>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</si>
  <si>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</si>
  <si>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</si>
  <si>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</si>
  <si>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</si>
  <si>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</si>
  <si>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</si>
  <si>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</si>
  <si>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</si>
  <si>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</si>
  <si>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</si>
  <si>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</si>
  <si>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</si>
  <si>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</si>
  <si>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</si>
  <si>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</si>
  <si>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</si>
  <si>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</si>
  <si>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</si>
  <si>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</si>
  <si>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</si>
  <si>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</si>
  <si>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</si>
  <si>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</si>
  <si>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</si>
  <si>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</si>
  <si>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</si>
  <si>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</si>
  <si>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</si>
  <si>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</si>
  <si>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</si>
  <si>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</si>
  <si>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</si>
  <si>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</si>
  <si>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</si>
  <si>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</si>
  <si>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</si>
  <si>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</si>
  <si>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</si>
  <si>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</si>
  <si>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</si>
  <si>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</si>
  <si>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</si>
  <si>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</si>
  <si>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</si>
  <si>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</si>
  <si>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</si>
  <si>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</si>
  <si>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</si>
  <si>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</si>
  <si>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</si>
  <si>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</si>
  <si>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</si>
  <si>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</si>
  <si>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</si>
  <si>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</si>
  <si>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</si>
  <si>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</si>
  <si>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</si>
  <si>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</si>
  <si>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</si>
  <si>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</si>
  <si>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</si>
  <si>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</si>
  <si>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</si>
  <si>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</si>
  <si>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</si>
  <si>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</si>
  <si>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</si>
  <si>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</si>
  <si>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</si>
  <si>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</si>
  <si>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</si>
  <si>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</si>
  <si>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</si>
  <si>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</si>
  <si>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</si>
  <si>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</si>
  <si>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</si>
  <si>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</si>
  <si>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</si>
  <si>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</si>
  <si>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</si>
  <si>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</si>
  <si>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</si>
  <si>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</si>
  <si>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</si>
  <si>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</si>
  <si>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</si>
  <si>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</si>
  <si>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</si>
  <si>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</si>
  <si>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</si>
  <si>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</si>
  <si>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</si>
  <si>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</si>
  <si>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</si>
  <si>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</si>
  <si>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</si>
  <si>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</si>
  <si>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</si>
  <si>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</si>
  <si>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</si>
  <si>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</si>
  <si>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</si>
  <si>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</si>
  <si>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</si>
  <si>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</si>
  <si>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</si>
  <si>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</si>
  <si>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</si>
  <si>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</si>
  <si>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</si>
  <si>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</si>
  <si>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</si>
  <si>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</si>
  <si>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</si>
  <si>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</si>
  <si>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</si>
  <si>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</si>
  <si>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</si>
  <si>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</si>
  <si>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</si>
  <si>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</si>
  <si>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</si>
  <si>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</si>
  <si>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</si>
  <si>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</si>
  <si>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</si>
  <si>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</si>
  <si>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</si>
  <si>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</si>
  <si>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</si>
  <si>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</si>
  <si>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</si>
  <si>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</si>
  <si>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</si>
  <si>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</si>
  <si>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</si>
  <si>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</si>
  <si>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</si>
  <si>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</si>
  <si>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</si>
  <si>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</si>
  <si>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</si>
  <si>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</si>
  <si>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</si>
  <si>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</si>
  <si>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</si>
  <si>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</si>
  <si>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</si>
  <si>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</si>
  <si>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</si>
  <si>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</si>
  <si>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</si>
  <si>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</si>
  <si>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</si>
  <si>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</si>
  <si>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</si>
  <si>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</si>
  <si>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</si>
  <si>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</si>
  <si>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</si>
  <si>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</si>
  <si>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</si>
  <si>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</si>
  <si>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</si>
  <si>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</si>
  <si>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</si>
  <si>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</si>
  <si>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</si>
  <si>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</si>
  <si>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</si>
  <si>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</si>
  <si>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</si>
  <si>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</si>
  <si>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</si>
  <si>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</si>
  <si>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</si>
  <si>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</si>
  <si>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</si>
  <si>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</si>
  <si>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</si>
  <si>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</si>
  <si>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</si>
  <si>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</si>
  <si>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</si>
  <si>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</si>
  <si>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</si>
  <si>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</si>
  <si>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</si>
  <si>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</si>
  <si>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</si>
  <si>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</si>
  <si>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</si>
  <si>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</si>
  <si>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</si>
  <si>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</si>
  <si>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</si>
  <si>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</si>
  <si>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</si>
  <si>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</si>
  <si>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</si>
  <si>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</si>
  <si>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</si>
  <si>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</si>
  <si>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</si>
  <si>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</si>
  <si>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</si>
  <si>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</si>
  <si>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</si>
  <si>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</si>
  <si>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</si>
  <si>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</si>
  <si>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</si>
  <si>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</si>
  <si>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</si>
  <si>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</si>
  <si>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</si>
  <si>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</si>
  <si>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</si>
  <si>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</si>
  <si>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</si>
  <si>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</si>
  <si>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</si>
  <si>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</si>
  <si>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</si>
  <si>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</si>
  <si>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</si>
  <si>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</si>
  <si>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</si>
  <si>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</si>
  <si>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</si>
  <si>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</si>
  <si>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</si>
  <si>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</si>
  <si>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</si>
  <si>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</si>
  <si>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</si>
  <si>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</si>
  <si>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</si>
  <si>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</si>
  <si>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</si>
  <si>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</si>
  <si>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</si>
  <si>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</si>
  <si>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</si>
  <si>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</si>
  <si>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</si>
  <si>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</si>
  <si>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</si>
  <si>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</si>
  <si>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</si>
  <si>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</si>
  <si>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</si>
  <si>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</si>
  <si>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</si>
  <si>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</si>
  <si>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</si>
  <si>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</si>
  <si>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</si>
  <si>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</si>
  <si>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</si>
  <si>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</si>
  <si>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</si>
  <si>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</si>
  <si>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</si>
  <si>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</si>
  <si>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</si>
  <si>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</si>
  <si>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</si>
  <si>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</si>
  <si>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</si>
  <si>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</si>
  <si>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</si>
  <si>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</si>
  <si>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</si>
  <si>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</si>
  <si>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</si>
  <si>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</si>
  <si>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</si>
  <si>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</si>
  <si>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</si>
  <si>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</si>
  <si>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</si>
  <si>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</si>
  <si>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</si>
  <si>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</si>
  <si>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</si>
  <si>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</si>
  <si>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</si>
  <si>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</si>
  <si>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</si>
  <si>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</si>
  <si>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</si>
  <si>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</si>
  <si>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</si>
  <si>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</si>
  <si>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</si>
  <si>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</si>
  <si>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</si>
  <si>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</si>
  <si>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</si>
  <si>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</si>
  <si>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</si>
  <si>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</si>
  <si>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</si>
  <si>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</si>
  <si>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</si>
  <si>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</si>
  <si>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</si>
  <si>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</si>
  <si>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</si>
  <si>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</si>
  <si>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</si>
  <si>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</si>
  <si>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</si>
  <si>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</si>
  <si>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</si>
  <si>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</si>
  <si>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</si>
  <si>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</si>
  <si>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</si>
  <si>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</si>
  <si>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</si>
  <si>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</si>
  <si>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</si>
  <si>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</si>
  <si>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</si>
  <si>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</si>
  <si>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</si>
  <si>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</si>
  <si>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</si>
  <si>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</si>
  <si>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</si>
  <si>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</si>
  <si>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</si>
  <si>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</si>
  <si>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</si>
  <si>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</si>
  <si>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</si>
  <si>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</si>
  <si>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</si>
  <si>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</si>
  <si>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</si>
  <si>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</si>
  <si>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</si>
  <si>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</si>
  <si>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</si>
  <si>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</si>
  <si>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</si>
  <si>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</si>
  <si>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</si>
  <si>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</si>
  <si>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</si>
  <si>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</si>
  <si>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</si>
  <si>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</si>
  <si>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</si>
  <si>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</si>
  <si>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</si>
  <si>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</si>
  <si>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</si>
  <si>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</si>
  <si>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</si>
  <si>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</si>
  <si>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</si>
  <si>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</si>
  <si>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</si>
  <si>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</si>
  <si>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</si>
  <si>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</si>
  <si>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</si>
  <si>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</si>
  <si>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</si>
  <si>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</si>
  <si>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</si>
  <si>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</si>
  <si>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</si>
  <si>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</si>
  <si>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</si>
  <si>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</si>
  <si>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</si>
  <si>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</si>
  <si>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</si>
  <si>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</si>
  <si>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</si>
  <si>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</si>
  <si>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</si>
  <si>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</si>
  <si>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</si>
  <si>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</si>
  <si>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</si>
  <si>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</si>
  <si>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</si>
  <si>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</si>
  <si>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</si>
  <si>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</si>
  <si>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</si>
  <si>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</si>
  <si>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</si>
  <si>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</si>
  <si>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</si>
  <si>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</si>
  <si>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</si>
  <si>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</si>
  <si>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</si>
  <si>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</si>
  <si>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</si>
  <si>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</si>
  <si>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</si>
  <si>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</si>
  <si>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</si>
  <si>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</si>
  <si>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</si>
  <si>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</si>
  <si>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</si>
  <si>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</si>
  <si>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</si>
  <si>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</si>
  <si>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</si>
  <si>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</si>
  <si>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</si>
  <si>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</si>
  <si>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</si>
  <si>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</si>
  <si>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</si>
  <si>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</si>
  <si>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</si>
  <si>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</si>
  <si>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</si>
  <si>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</si>
  <si>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</si>
  <si>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</si>
  <si>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</si>
  <si>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</si>
  <si>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</si>
  <si>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</si>
  <si>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</si>
  <si>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</si>
  <si>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</si>
  <si>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</si>
  <si>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</si>
  <si>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</si>
  <si>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</si>
  <si>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</si>
  <si>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</si>
  <si>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</si>
  <si>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</si>
  <si>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</si>
  <si>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</si>
  <si>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</si>
  <si>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</si>
  <si>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</si>
  <si>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</si>
  <si>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</si>
  <si>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</si>
  <si>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</si>
  <si>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</si>
  <si>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</si>
  <si>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</si>
  <si>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</si>
  <si>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</si>
  <si>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</si>
  <si>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</si>
  <si>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</si>
  <si>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</si>
  <si>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</si>
  <si>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</si>
  <si>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</si>
  <si>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</si>
  <si>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</si>
  <si>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</si>
  <si>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</si>
  <si>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</si>
  <si>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</si>
  <si>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</si>
  <si>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</si>
  <si>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</si>
  <si>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</si>
  <si>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</si>
  <si>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</si>
  <si>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</si>
  <si>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</si>
  <si>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</si>
  <si>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</si>
  <si>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</si>
  <si>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</si>
  <si>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</si>
  <si>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</si>
  <si>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</si>
  <si>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</si>
  <si>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</si>
  <si>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</si>
  <si>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</si>
  <si>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</si>
  <si>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</si>
  <si>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</si>
  <si>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</si>
  <si>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</si>
  <si>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</si>
  <si>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</si>
  <si>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</si>
  <si>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</si>
  <si>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</si>
  <si>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</si>
  <si>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</si>
  <si>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</si>
  <si>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</si>
  <si>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</si>
  <si>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</si>
  <si>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</si>
  <si>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</si>
  <si>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</si>
  <si>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</si>
  <si>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</si>
  <si>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</si>
  <si>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</si>
  <si>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</si>
  <si>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</si>
  <si>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</si>
  <si>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</si>
  <si>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</si>
  <si>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</si>
  <si>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</si>
  <si>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</si>
  <si>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</si>
  <si>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</si>
  <si>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</si>
  <si>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</si>
  <si>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</si>
  <si>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</si>
  <si>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</si>
  <si>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</si>
  <si>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</si>
  <si>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</si>
  <si>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</si>
  <si>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</si>
  <si>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</si>
  <si>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</si>
  <si>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</si>
  <si>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</si>
  <si>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</si>
  <si>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</si>
  <si>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</si>
  <si>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</si>
  <si>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</si>
  <si>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</si>
  <si>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</si>
  <si>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</si>
  <si>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</si>
  <si>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</si>
  <si>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</si>
  <si>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</si>
  <si>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</si>
  <si>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</si>
  <si>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</si>
  <si>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</si>
  <si>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</si>
  <si>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</si>
  <si>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</si>
  <si>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</si>
  <si>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</si>
  <si>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</si>
  <si>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</si>
  <si>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</si>
  <si>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</si>
  <si>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</si>
  <si>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</si>
  <si>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</si>
  <si>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</si>
  <si>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</si>
  <si>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</si>
  <si>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</si>
  <si>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</si>
  <si>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</si>
  <si>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</si>
  <si>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</si>
  <si>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</si>
  <si>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</si>
  <si>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</si>
  <si>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</si>
  <si>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</si>
  <si>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</si>
  <si>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</si>
  <si>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</si>
  <si>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</si>
  <si>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</si>
  <si>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</si>
  <si>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</si>
  <si>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</si>
  <si>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</si>
  <si>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</si>
  <si>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</si>
  <si>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</si>
  <si>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</si>
  <si>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</si>
  <si>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</si>
  <si>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</si>
  <si>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</si>
  <si>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</si>
  <si>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</si>
  <si>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</si>
  <si>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</si>
  <si>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</si>
  <si>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</si>
  <si>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</si>
  <si>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</si>
  <si>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</si>
  <si>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</si>
  <si>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</si>
  <si>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</si>
  <si>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</si>
  <si>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</si>
  <si>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</si>
  <si>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</si>
  <si>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</si>
  <si>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</si>
  <si>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</si>
  <si>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</si>
  <si>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</si>
  <si>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</si>
  <si>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</si>
  <si>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</si>
  <si>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</si>
  <si>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</si>
  <si>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</si>
  <si>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</si>
  <si>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</si>
  <si>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</si>
  <si>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</si>
  <si>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</si>
  <si>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</si>
  <si>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</si>
  <si>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</si>
  <si>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</si>
  <si>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</si>
  <si>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</si>
  <si>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</si>
  <si>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</si>
  <si>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</si>
  <si>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</si>
  <si>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</si>
  <si>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</si>
  <si>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</si>
  <si>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</si>
  <si>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</si>
  <si>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</si>
  <si>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</si>
  <si>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</si>
  <si>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</si>
  <si>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</si>
  <si>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</si>
  <si>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</si>
  <si>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</si>
  <si>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</si>
  <si>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</si>
  <si>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</si>
  <si>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</si>
  <si>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</si>
  <si>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</si>
  <si>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</si>
  <si>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</si>
  <si>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</si>
  <si>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</si>
  <si>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</si>
  <si>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</si>
  <si>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</si>
  <si>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</si>
  <si>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</si>
  <si>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</si>
  <si>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</si>
  <si>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</si>
  <si>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</si>
  <si>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</si>
  <si>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</si>
  <si>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</si>
  <si>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</si>
  <si>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</si>
  <si>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</si>
  <si>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</si>
  <si>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</si>
  <si>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</si>
  <si>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</si>
  <si>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</si>
  <si>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</si>
  <si>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</si>
  <si>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</si>
  <si>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</si>
  <si>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</si>
  <si>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</si>
  <si>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</si>
  <si>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</si>
  <si>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</si>
  <si>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</si>
  <si>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</si>
  <si>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</si>
  <si>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</si>
  <si>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</si>
  <si>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</si>
  <si>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</si>
  <si>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</si>
  <si>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</si>
  <si>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</si>
  <si>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</si>
  <si>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</si>
  <si>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</si>
  <si>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</si>
  <si>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</si>
  <si>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</si>
  <si>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</si>
  <si>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</si>
  <si>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</si>
  <si>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</si>
  <si>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</si>
  <si>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</si>
  <si>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</si>
  <si>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</si>
  <si>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</si>
  <si>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</si>
  <si>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</si>
  <si>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</si>
  <si>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</si>
  <si>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</si>
  <si>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</si>
  <si>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</si>
  <si>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</si>
  <si>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</si>
  <si>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</si>
  <si>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</si>
  <si>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</si>
  <si>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</si>
  <si>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</si>
  <si>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</si>
  <si>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</si>
  <si>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</si>
  <si>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</si>
  <si>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</si>
  <si>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</si>
  <si>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</si>
  <si>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</si>
  <si>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</si>
  <si>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</si>
  <si>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</si>
  <si>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</si>
  <si>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</si>
  <si>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</si>
  <si>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</si>
  <si>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</si>
  <si>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</si>
  <si>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</si>
  <si>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</si>
  <si>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</si>
  <si>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</si>
  <si>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</si>
  <si>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</si>
  <si>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</si>
  <si>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</si>
  <si>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</si>
  <si>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</si>
  <si>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</si>
  <si>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</si>
  <si>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</si>
  <si>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</si>
  <si>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</si>
  <si>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</si>
  <si>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</si>
  <si>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</si>
  <si>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</si>
  <si>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</si>
  <si>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</si>
  <si>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</si>
  <si>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</si>
  <si>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</si>
  <si>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</si>
  <si>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</si>
  <si>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</si>
  <si>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</si>
  <si>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</si>
  <si>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</si>
  <si>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</si>
  <si>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</si>
  <si>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</si>
  <si>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</si>
  <si>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</si>
  <si>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</si>
  <si>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</si>
  <si>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</si>
  <si>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</si>
  <si>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</si>
  <si>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</si>
  <si>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</si>
  <si>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</si>
  <si>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</si>
  <si>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</si>
  <si>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</si>
  <si>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</si>
  <si>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</si>
  <si>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</si>
  <si>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</si>
  <si>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</si>
  <si>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</si>
  <si>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</si>
  <si>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</si>
  <si>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</si>
  <si>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</si>
  <si>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</si>
  <si>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</si>
  <si>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</si>
  <si>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</si>
  <si>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</si>
  <si>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</si>
  <si>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</si>
  <si>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</si>
  <si>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</si>
  <si>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</si>
  <si>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</si>
  <si>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</si>
  <si>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</si>
  <si>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</si>
  <si>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</si>
  <si>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</si>
  <si>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</si>
  <si>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</si>
  <si>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</si>
  <si>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</si>
  <si>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</si>
  <si>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</si>
  <si>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</si>
  <si>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</si>
  <si>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</si>
  <si>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</si>
  <si>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</si>
  <si>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</si>
  <si>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</si>
  <si>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</si>
  <si>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</si>
  <si>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</si>
  <si>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</si>
  <si>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</si>
  <si>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</si>
  <si>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</si>
  <si>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</si>
  <si>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</si>
  <si>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</si>
  <si>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</si>
  <si>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</si>
  <si>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</si>
  <si>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</si>
  <si>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</si>
  <si>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</si>
  <si>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</si>
  <si>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</si>
  <si>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</si>
  <si>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</si>
  <si>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</si>
  <si>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</si>
  <si>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</si>
  <si>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</si>
  <si>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</si>
  <si>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</si>
  <si>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</si>
  <si>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</si>
  <si>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</si>
  <si>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</si>
  <si>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</si>
  <si>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</si>
  <si>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</si>
  <si>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</si>
  <si>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</si>
  <si>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</si>
  <si>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</si>
  <si>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</si>
  <si>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</si>
  <si>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</si>
  <si>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</si>
  <si>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</si>
  <si>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</si>
  <si>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</si>
  <si>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</si>
  <si>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</si>
  <si>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</si>
  <si>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</si>
  <si>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</si>
  <si>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</si>
  <si>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</si>
  <si>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</si>
  <si>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</si>
  <si>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</si>
  <si>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</si>
  <si>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</si>
  <si>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</si>
  <si>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</si>
  <si>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</si>
  <si>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</si>
  <si>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</si>
  <si>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</si>
  <si>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</si>
  <si>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</si>
  <si>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</si>
  <si>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</si>
  <si>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</si>
  <si>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</si>
  <si>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</si>
  <si>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</si>
  <si>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</si>
  <si>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</si>
  <si>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</si>
  <si>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</si>
  <si>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</si>
  <si>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</si>
  <si>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</si>
  <si>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</si>
  <si>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</si>
  <si>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</si>
  <si>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</si>
  <si>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</si>
  <si>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</si>
  <si>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</si>
  <si>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</si>
  <si>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</si>
  <si>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</si>
  <si>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</si>
  <si>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</si>
  <si>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</si>
  <si>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</si>
  <si>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</si>
  <si>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</si>
  <si>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</si>
  <si>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</si>
  <si>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</si>
  <si>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</si>
  <si>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</si>
  <si>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</si>
  <si>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</si>
  <si>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</si>
  <si>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</si>
  <si>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</si>
  <si>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</si>
  <si>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</si>
  <si>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</si>
  <si>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</si>
  <si>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</si>
  <si>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</si>
  <si>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</si>
  <si>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</si>
  <si>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</si>
  <si>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</si>
  <si>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</si>
  <si>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</si>
  <si>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</si>
  <si>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</si>
  <si>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</si>
  <si>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</si>
  <si>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</si>
  <si>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</si>
  <si>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</si>
  <si>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</si>
  <si>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</si>
  <si>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</si>
  <si>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</si>
  <si>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</si>
  <si>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</si>
  <si>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</si>
  <si>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</si>
  <si>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</si>
  <si>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</si>
  <si>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</si>
  <si>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</si>
  <si>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</si>
  <si>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</si>
  <si>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</si>
  <si>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</si>
  <si>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</si>
  <si>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</si>
  <si>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</si>
  <si>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</si>
  <si>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</si>
  <si>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</si>
  <si>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</si>
  <si>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</si>
  <si>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</si>
  <si>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</si>
  <si>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</si>
  <si>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</si>
  <si>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</si>
  <si>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</si>
  <si>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</si>
  <si>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</si>
  <si>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</si>
  <si>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</si>
  <si>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</si>
  <si>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</si>
  <si>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</si>
  <si>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</si>
  <si>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</si>
  <si>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</si>
  <si>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</si>
  <si>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</si>
  <si>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</si>
  <si>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</si>
  <si>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</si>
  <si>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</si>
  <si>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</si>
  <si>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</si>
  <si>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</si>
  <si>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</si>
  <si>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</si>
  <si>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</si>
  <si>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</si>
  <si>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</si>
  <si>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</si>
  <si>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</si>
  <si>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</si>
  <si>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</si>
  <si>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</si>
  <si>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</si>
  <si>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</si>
  <si>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</si>
  <si>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</si>
  <si>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</si>
  <si>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</si>
  <si>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</si>
  <si>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</si>
  <si>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</si>
  <si>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</si>
  <si>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</si>
  <si>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</si>
  <si>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</si>
  <si>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</si>
  <si>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</si>
  <si>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</si>
  <si>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</si>
  <si>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</si>
  <si>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</si>
  <si>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</si>
  <si>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</si>
  <si>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</si>
  <si>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</si>
  <si>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</si>
  <si>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</si>
  <si>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</si>
  <si>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</si>
  <si>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</si>
  <si>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</si>
  <si>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</si>
  <si>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</si>
  <si>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</si>
  <si>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</si>
  <si>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</si>
  <si>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</si>
  <si>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</si>
  <si>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</si>
  <si>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</si>
  <si>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</si>
  <si>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</si>
  <si>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</si>
  <si>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</si>
  <si>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</si>
  <si>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</si>
  <si>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</si>
  <si>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</si>
  <si>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</si>
  <si>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</si>
  <si>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</si>
  <si>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</si>
  <si>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</si>
  <si>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</si>
  <si>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</si>
  <si>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</si>
  <si>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</si>
  <si>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</si>
  <si>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</si>
  <si>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</si>
  <si>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</si>
  <si>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</si>
  <si>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</si>
  <si>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</si>
  <si>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</si>
  <si>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</si>
  <si>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</si>
  <si>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</si>
  <si>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</si>
  <si>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</si>
  <si>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</si>
  <si>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</si>
  <si>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</si>
  <si>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</si>
  <si>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</si>
  <si>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</si>
  <si>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</si>
  <si>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</si>
  <si>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</si>
  <si>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</si>
  <si>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</si>
  <si>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</si>
  <si>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</si>
  <si>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</si>
  <si>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</si>
  <si>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</si>
  <si>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</si>
  <si>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</si>
  <si>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</si>
  <si>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</si>
  <si>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</si>
  <si>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</si>
  <si>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</si>
  <si>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</si>
  <si>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</si>
  <si>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</si>
  <si>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</si>
  <si>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</si>
  <si>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</si>
  <si>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</si>
  <si>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</si>
  <si>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</si>
  <si>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</si>
  <si>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</si>
  <si>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</si>
  <si>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</si>
  <si>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</si>
  <si>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</si>
  <si>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</si>
  <si>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</si>
  <si>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</si>
  <si>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</si>
  <si>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</si>
  <si>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</si>
  <si>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</si>
  <si>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</si>
  <si>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</si>
  <si>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</si>
  <si>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</si>
  <si>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</si>
  <si>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</si>
  <si>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</si>
  <si>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</si>
  <si>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</si>
  <si>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</si>
  <si>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</si>
  <si>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</si>
  <si>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</si>
  <si>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</si>
  <si>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</si>
  <si>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</si>
  <si>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</si>
  <si>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</si>
  <si>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</si>
  <si>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</si>
  <si>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</si>
  <si>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</si>
  <si>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</si>
  <si>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</si>
  <si>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</si>
  <si>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</si>
  <si>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</si>
  <si>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</si>
  <si>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</si>
  <si>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</si>
  <si>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</si>
  <si>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</si>
  <si>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</si>
  <si>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</si>
  <si>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</si>
  <si>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</si>
  <si>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</si>
  <si>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</si>
  <si>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</si>
  <si>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</si>
  <si>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</si>
  <si>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</si>
  <si>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</si>
  <si>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</si>
  <si>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</si>
  <si>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</si>
  <si>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</si>
  <si>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</si>
  <si>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</si>
  <si>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</si>
  <si>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</si>
  <si>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</si>
  <si>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</si>
  <si>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</si>
  <si>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</si>
  <si>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</si>
  <si>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</si>
  <si>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</si>
  <si>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</si>
  <si>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</si>
  <si>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</si>
  <si>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</si>
  <si>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</si>
  <si>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</si>
  <si>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</si>
  <si>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</si>
  <si>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</si>
  <si>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</si>
  <si>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</si>
  <si>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</si>
  <si>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</si>
  <si>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</si>
  <si>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</si>
  <si>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</si>
  <si>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</si>
  <si>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</si>
  <si>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</si>
  <si>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</si>
  <si>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</si>
  <si>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</si>
  <si>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</si>
  <si>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</si>
  <si>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</si>
  <si>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</si>
  <si>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</si>
  <si>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</si>
  <si>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</si>
  <si>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</si>
  <si>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</si>
  <si>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</si>
  <si>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</si>
  <si>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</si>
  <si>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</si>
  <si>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</si>
  <si>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</si>
  <si>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</si>
  <si>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</si>
  <si>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</si>
  <si>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</si>
  <si>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</si>
  <si>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</si>
  <si>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</si>
  <si>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</si>
  <si>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</si>
  <si>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</si>
  <si>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</si>
  <si>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</si>
  <si>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</si>
  <si>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</si>
  <si>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</si>
  <si>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</si>
  <si>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</si>
  <si>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</si>
  <si>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</si>
  <si>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</si>
  <si>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</si>
  <si>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</si>
  <si>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</si>
  <si>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</si>
  <si>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</si>
  <si>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</si>
  <si>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</si>
  <si>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</si>
  <si>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</si>
  <si>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</si>
  <si>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</si>
  <si>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</si>
  <si>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</si>
  <si>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</si>
  <si>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</si>
  <si>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</si>
  <si>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</si>
  <si>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</si>
  <si>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</si>
  <si>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</si>
  <si>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</si>
  <si>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</si>
  <si>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</si>
  <si>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</si>
  <si>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</si>
  <si>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</si>
  <si>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</si>
  <si>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</si>
  <si>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</si>
  <si>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</si>
  <si>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</si>
  <si>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</si>
  <si>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</si>
  <si>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</si>
  <si>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</si>
  <si>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</si>
  <si>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</si>
  <si>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</si>
  <si>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</si>
  <si>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</si>
  <si>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</si>
  <si>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</si>
  <si>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</si>
  <si>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</si>
  <si>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</si>
  <si>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</si>
  <si>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</si>
  <si>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</si>
  <si>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</si>
  <si>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</si>
  <si>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</si>
  <si>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</si>
  <si>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</si>
  <si>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</si>
  <si>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</si>
  <si>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</si>
  <si>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</si>
  <si>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</si>
  <si>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</si>
  <si>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</si>
  <si>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</si>
  <si>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</si>
  <si>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</si>
  <si>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</si>
  <si>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</si>
  <si>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</si>
  <si>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</si>
  <si>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</si>
  <si>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</si>
  <si>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</si>
  <si>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</si>
  <si>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</si>
  <si>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</si>
  <si>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</si>
  <si>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</si>
  <si>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</si>
  <si>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</si>
  <si>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</si>
  <si>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</si>
  <si>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</si>
  <si>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</si>
  <si>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</si>
  <si>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</si>
  <si>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</si>
  <si>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</si>
  <si>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</si>
  <si>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</si>
  <si>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</si>
  <si>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</si>
  <si>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</si>
  <si>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</si>
  <si>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</si>
  <si>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</si>
  <si>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</si>
  <si>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</si>
  <si>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</si>
  <si>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</si>
  <si>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</si>
  <si>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</si>
  <si>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</si>
  <si>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</si>
  <si>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</si>
  <si>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</si>
  <si>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</si>
  <si>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</si>
  <si>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</si>
  <si>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</si>
  <si>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</si>
  <si>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</si>
  <si>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</si>
  <si>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</si>
  <si>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</si>
  <si>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</si>
  <si>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</si>
  <si>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</si>
  <si>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</si>
  <si>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</si>
  <si>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</si>
  <si>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</si>
  <si>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</si>
  <si>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</si>
  <si>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</si>
  <si>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</si>
  <si>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</si>
  <si>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</si>
  <si>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</si>
  <si>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</si>
  <si>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</si>
  <si>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</si>
  <si>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</si>
  <si>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</si>
  <si>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</si>
  <si>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</si>
  <si>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</si>
  <si>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</si>
  <si>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</si>
  <si>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</si>
  <si>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</si>
  <si>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</si>
  <si>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</si>
  <si>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</si>
  <si>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</si>
  <si>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</si>
  <si>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</si>
  <si>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</si>
  <si>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</si>
  <si>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</si>
  <si>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</si>
  <si>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</si>
  <si>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</si>
  <si>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</si>
  <si>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</si>
  <si>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</si>
  <si>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</si>
  <si>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</si>
  <si>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</si>
  <si>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</si>
  <si>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</si>
  <si>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</si>
  <si>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</si>
  <si>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</si>
  <si>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</si>
  <si>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</si>
  <si>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</si>
  <si>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</si>
  <si>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</si>
  <si>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</si>
  <si>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</si>
  <si>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</si>
  <si>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</si>
  <si>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</si>
  <si>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</si>
  <si>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</si>
  <si>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</si>
  <si>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</si>
  <si>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</si>
  <si>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</si>
  <si>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</si>
  <si>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</si>
  <si>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</si>
  <si>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</si>
  <si>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</si>
  <si>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</si>
  <si>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</si>
  <si>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</si>
  <si>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</si>
  <si>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</si>
  <si>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</si>
  <si>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</si>
  <si>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</si>
  <si>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</si>
  <si>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</si>
  <si>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</si>
  <si>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</si>
  <si>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</si>
  <si>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</si>
  <si>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</si>
  <si>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</si>
  <si>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</si>
  <si>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</si>
  <si>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</si>
  <si>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</si>
  <si>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</si>
  <si>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</si>
  <si>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</si>
  <si>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</si>
  <si>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</si>
  <si>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</si>
  <si>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</si>
  <si>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</si>
  <si>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</si>
  <si>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</si>
  <si>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</si>
  <si>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</si>
  <si>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</si>
  <si>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</si>
  <si>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</si>
  <si>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</si>
  <si>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</si>
  <si>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</si>
  <si>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</si>
  <si>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</si>
  <si>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</si>
  <si>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</si>
  <si>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</si>
  <si>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</si>
  <si>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</si>
  <si>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</si>
  <si>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</si>
  <si>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</si>
  <si>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</si>
  <si>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</si>
  <si>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</si>
  <si>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</si>
  <si>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</si>
  <si>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</si>
  <si>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</si>
  <si>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</si>
  <si>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</si>
  <si>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</si>
  <si>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</si>
  <si>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</si>
  <si>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</si>
  <si>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</si>
  <si>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</si>
  <si>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</si>
  <si>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</si>
  <si>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</si>
  <si>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</si>
  <si>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</si>
  <si>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</si>
  <si>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</si>
  <si>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</si>
  <si>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</si>
  <si>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</si>
  <si>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</si>
  <si>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</si>
  <si>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</si>
  <si>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</si>
  <si>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</si>
  <si>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</si>
  <si>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</si>
  <si>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</si>
  <si>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</si>
  <si>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</si>
  <si>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</si>
  <si>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</si>
  <si>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</si>
  <si>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</si>
  <si>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</si>
  <si>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</si>
  <si>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</si>
  <si>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</si>
  <si>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</si>
  <si>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</si>
  <si>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</si>
  <si>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</si>
  <si>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</si>
  <si>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</si>
  <si>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</si>
  <si>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</si>
  <si>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</si>
  <si>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</si>
  <si>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</si>
  <si>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</si>
  <si>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</si>
  <si>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</si>
  <si>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</si>
  <si>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</si>
  <si>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</si>
  <si>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</si>
  <si>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</si>
  <si>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</si>
  <si>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</si>
  <si>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</si>
  <si>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</si>
  <si>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</si>
  <si>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</si>
  <si>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</si>
  <si>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</si>
  <si>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</si>
  <si>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</si>
  <si>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</si>
  <si>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</si>
  <si>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</si>
  <si>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</si>
  <si>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</si>
  <si>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</si>
  <si>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</si>
  <si>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</si>
  <si>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</si>
  <si>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</si>
  <si>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</si>
  <si>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</si>
  <si>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</si>
  <si>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</si>
  <si>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</si>
  <si>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</si>
  <si>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</si>
  <si>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</si>
  <si>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</si>
  <si>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</si>
  <si>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</si>
  <si>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</si>
  <si>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</si>
  <si>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</si>
  <si>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</si>
  <si>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</si>
  <si>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</si>
  <si>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</si>
  <si>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</si>
  <si>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</si>
  <si>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</si>
  <si>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</si>
  <si>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</si>
  <si>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</si>
  <si>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</si>
  <si>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</si>
  <si>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</si>
  <si>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</si>
  <si>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</si>
  <si>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</si>
  <si>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</si>
  <si>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</si>
  <si>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</si>
  <si>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</si>
  <si>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</si>
  <si>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</si>
  <si>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</si>
  <si>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</si>
  <si>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</si>
  <si>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</si>
  <si>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</si>
  <si>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</si>
  <si>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</si>
  <si>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</si>
  <si>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</si>
  <si>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</si>
  <si>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</si>
  <si>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</si>
  <si>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</si>
  <si>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</si>
  <si>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</si>
  <si>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</si>
  <si>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</si>
  <si>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</si>
  <si>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</si>
  <si>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</si>
  <si>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</si>
  <si>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</si>
  <si>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</si>
  <si>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</si>
  <si>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</si>
  <si>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</si>
  <si>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</si>
  <si>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</si>
  <si>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</si>
  <si>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</si>
  <si>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</si>
  <si>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</si>
  <si>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</si>
  <si>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</si>
  <si>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</si>
  <si>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</si>
  <si>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</si>
  <si>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</si>
  <si>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</si>
  <si>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</si>
  <si>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</si>
  <si>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</si>
  <si>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</si>
  <si>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</si>
  <si>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</si>
  <si>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</si>
  <si>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</si>
  <si>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</si>
  <si>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</si>
  <si>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</si>
  <si>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</si>
  <si>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</si>
  <si>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</si>
  <si>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</si>
  <si>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</si>
  <si>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</si>
  <si>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</si>
  <si>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</si>
  <si>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</si>
  <si>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</si>
  <si>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</si>
  <si>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</si>
  <si>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</si>
  <si>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</si>
  <si>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</si>
  <si>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</si>
  <si>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</si>
  <si>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</si>
  <si>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</si>
  <si>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</si>
  <si>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</si>
  <si>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</si>
  <si>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</si>
  <si>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</si>
  <si>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</si>
  <si>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</si>
  <si>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</si>
  <si>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</si>
  <si>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</si>
  <si>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</si>
  <si>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</si>
  <si>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</si>
  <si>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</si>
  <si>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</si>
  <si>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</si>
  <si>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</si>
  <si>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</si>
  <si>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</si>
  <si>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</si>
  <si>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</si>
  <si>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</si>
  <si>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</si>
  <si>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</si>
  <si>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</si>
  <si>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</si>
  <si>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</si>
  <si>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</si>
  <si>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</si>
  <si>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</si>
  <si>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</si>
  <si>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</si>
  <si>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</si>
  <si>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</si>
  <si>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</si>
  <si>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</si>
  <si>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</si>
  <si>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</si>
  <si>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</si>
  <si>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</si>
  <si>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</si>
  <si>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</si>
  <si>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</si>
  <si>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</si>
  <si>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</si>
  <si>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</si>
  <si>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</si>
  <si>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</si>
  <si>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</si>
  <si>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</si>
  <si>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</si>
  <si>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</si>
  <si>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</si>
  <si>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</si>
  <si>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</si>
  <si>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</si>
  <si>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</si>
  <si>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</si>
  <si>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</si>
  <si>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</si>
  <si>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</si>
  <si>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</si>
  <si>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</si>
  <si>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</si>
  <si>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</si>
  <si>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</si>
  <si>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</si>
  <si>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</si>
  <si>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</si>
  <si>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</si>
  <si>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</si>
  <si>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</si>
  <si>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</si>
  <si>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</si>
  <si>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</si>
  <si>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</si>
  <si>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</si>
  <si>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</si>
  <si>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</si>
  <si>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</si>
  <si>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</si>
  <si>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</si>
  <si>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</si>
  <si>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</si>
  <si>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</si>
  <si>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</si>
  <si>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</si>
  <si>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</si>
  <si>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</si>
  <si>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</si>
  <si>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</si>
  <si>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</si>
  <si>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</si>
  <si>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</si>
  <si>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</si>
  <si>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</si>
  <si>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</si>
  <si>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</si>
  <si>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</si>
  <si>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</si>
  <si>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</si>
  <si>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</si>
  <si>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</si>
  <si>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</si>
  <si>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</si>
  <si>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</si>
  <si>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</si>
  <si>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</si>
  <si>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</si>
  <si>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</si>
  <si>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</si>
  <si>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</si>
  <si>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</si>
  <si>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</si>
  <si>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</si>
  <si>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</si>
  <si>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</si>
  <si>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</si>
  <si>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</si>
  <si>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</si>
  <si>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</si>
  <si>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</si>
  <si>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</si>
  <si>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</si>
  <si>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</si>
  <si>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</si>
  <si>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</si>
  <si>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</si>
  <si>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</si>
  <si>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</si>
  <si>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</si>
  <si>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</si>
  <si>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</si>
  <si>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</si>
  <si>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</si>
  <si>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</si>
  <si>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</si>
  <si>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</si>
  <si>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</si>
  <si>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</si>
  <si>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</si>
  <si>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</si>
  <si>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</si>
  <si>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</si>
  <si>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</si>
  <si>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</si>
  <si>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</si>
  <si>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</si>
  <si>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</si>
  <si>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</si>
  <si>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</si>
  <si>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</si>
  <si>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</si>
  <si>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</si>
  <si>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</si>
  <si>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</si>
  <si>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</si>
  <si>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</si>
  <si>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</si>
  <si>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</si>
  <si>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</si>
  <si>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</si>
  <si>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</si>
  <si>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</si>
  <si>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</si>
  <si>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</si>
  <si>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</si>
  <si>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</si>
  <si>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</si>
  <si>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</si>
  <si>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</si>
  <si>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</si>
  <si>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</si>
  <si>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</si>
  <si>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</si>
  <si>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</si>
  <si>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</si>
  <si>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</si>
  <si>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</si>
  <si>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</si>
  <si>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</si>
  <si>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</si>
  <si>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</si>
  <si>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</si>
  <si>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</si>
  <si>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</si>
  <si>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</si>
  <si>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</si>
  <si>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</si>
  <si>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</si>
  <si>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</si>
  <si>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</si>
  <si>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</si>
  <si>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</si>
  <si>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</si>
  <si>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</si>
  <si>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</si>
  <si>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</si>
  <si>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</si>
  <si>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</si>
  <si>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</si>
  <si>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</si>
  <si>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</si>
  <si>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</si>
  <si>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</si>
  <si>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</si>
  <si>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</si>
  <si>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</si>
  <si>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</si>
  <si>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</si>
  <si>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</si>
  <si>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</si>
  <si>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</si>
  <si>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</si>
  <si>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</si>
  <si>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</si>
  <si>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</si>
  <si>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</si>
  <si>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</si>
  <si>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</si>
  <si>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</si>
  <si>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</si>
  <si>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</si>
  <si>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</si>
  <si>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</si>
  <si>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</si>
  <si>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</si>
  <si>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</si>
  <si>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</si>
  <si>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</si>
  <si>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</si>
  <si>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</si>
  <si>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</si>
  <si>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</si>
  <si>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</si>
  <si>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</si>
  <si>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</si>
  <si>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</si>
  <si>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</si>
  <si>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</si>
  <si>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</si>
  <si>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</si>
  <si>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</si>
  <si>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</si>
  <si>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</si>
  <si>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</si>
  <si>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</si>
  <si>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</si>
  <si>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</si>
  <si>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</si>
  <si>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</si>
  <si>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</si>
  <si>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</si>
  <si>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</si>
  <si>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</si>
  <si>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</si>
  <si>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</si>
  <si>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</si>
  <si>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</si>
  <si>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</si>
  <si>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</si>
  <si>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</si>
  <si>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</si>
  <si>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</si>
  <si>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</si>
  <si>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</si>
  <si>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</si>
  <si>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</si>
  <si>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</si>
  <si>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</si>
  <si>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</si>
  <si>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</si>
  <si>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</si>
  <si>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</si>
  <si>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</si>
  <si>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</si>
  <si>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</si>
  <si>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</si>
  <si>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</si>
  <si>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</si>
  <si>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</si>
  <si>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</si>
  <si>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</si>
  <si>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</si>
  <si>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</si>
  <si>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</si>
  <si>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</si>
  <si>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</si>
  <si>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</si>
  <si>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</si>
  <si>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</si>
  <si>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</si>
  <si>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</si>
  <si>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</si>
  <si>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</si>
  <si>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</si>
  <si>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</si>
  <si>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</si>
  <si>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</si>
  <si>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</si>
  <si>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</si>
  <si>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</si>
  <si>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</si>
  <si>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</si>
  <si>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</si>
  <si>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</si>
  <si>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</si>
  <si>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</si>
  <si>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</si>
  <si>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</si>
  <si>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</si>
  <si>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</si>
  <si>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</si>
  <si>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</si>
  <si>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</si>
  <si>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</si>
  <si>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</si>
  <si>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</si>
  <si>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</si>
  <si>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</si>
  <si>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</si>
  <si>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</si>
  <si>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</si>
  <si>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</si>
  <si>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</si>
  <si>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</si>
  <si>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</si>
  <si>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</si>
  <si>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</si>
  <si>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</si>
  <si>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</si>
  <si>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</si>
  <si>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</si>
  <si>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</si>
  <si>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</si>
  <si>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</si>
  <si>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</si>
  <si>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</si>
  <si>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</si>
  <si>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</si>
  <si>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</si>
  <si>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</si>
  <si>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</si>
  <si>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</si>
  <si>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</si>
  <si>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</si>
  <si>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</si>
  <si>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</si>
  <si>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</si>
  <si>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</si>
  <si>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</si>
  <si>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</si>
  <si>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</si>
  <si>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</si>
  <si>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</si>
  <si>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</si>
  <si>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</si>
  <si>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</si>
  <si>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</si>
  <si>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</si>
  <si>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</si>
  <si>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</si>
  <si>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</si>
  <si>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</si>
  <si>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</si>
  <si>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</si>
  <si>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</si>
  <si>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</si>
  <si>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</si>
  <si>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</si>
  <si>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</si>
  <si>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</si>
  <si>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</si>
  <si>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</si>
  <si>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</si>
  <si>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</si>
  <si>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</si>
  <si>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</si>
  <si>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</si>
  <si>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</si>
  <si>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</si>
  <si>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</si>
  <si>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</si>
  <si>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</si>
  <si>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</si>
  <si>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</si>
  <si>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</si>
  <si>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</si>
  <si>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</si>
  <si>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</si>
  <si>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</si>
  <si>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</si>
  <si>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</si>
  <si>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</si>
  <si>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</si>
  <si>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</si>
  <si>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</si>
  <si>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</si>
  <si>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</si>
  <si>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</si>
  <si>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</si>
  <si>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</si>
  <si>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</si>
  <si>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</si>
  <si>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</si>
  <si>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</si>
  <si>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</si>
  <si>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</si>
  <si>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</si>
  <si>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</si>
  <si>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</si>
  <si>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</si>
  <si>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</si>
  <si>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</si>
  <si>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</si>
  <si>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</si>
  <si>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</si>
  <si>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</si>
  <si>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</si>
  <si>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</si>
  <si>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</si>
  <si>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</si>
  <si>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</si>
  <si>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</si>
  <si>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</si>
  <si>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</si>
  <si>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</si>
  <si>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</si>
  <si>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</si>
  <si>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</si>
  <si>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</si>
  <si>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</si>
  <si>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</si>
  <si>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</si>
  <si>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</si>
  <si>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</si>
  <si>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</si>
  <si>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</si>
  <si>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</si>
  <si>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</si>
  <si>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</si>
  <si>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</si>
  <si>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</si>
  <si>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</si>
  <si>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</si>
  <si>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</si>
  <si>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</si>
  <si>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</si>
  <si>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</si>
  <si>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</si>
  <si>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</si>
  <si>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</si>
  <si>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</si>
  <si>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</si>
  <si>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</si>
  <si>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</si>
  <si>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</si>
  <si>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</si>
  <si>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</si>
  <si>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</si>
  <si>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</si>
  <si>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</si>
  <si>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</si>
  <si>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</si>
  <si>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</si>
  <si>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</si>
  <si>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</si>
  <si>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</si>
  <si>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</si>
  <si>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</si>
  <si>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</si>
  <si>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</si>
  <si>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</si>
  <si>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</si>
  <si>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</si>
  <si>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</si>
  <si>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</si>
  <si>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</si>
  <si>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</si>
  <si>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</si>
  <si>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</si>
  <si>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</si>
  <si>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</si>
  <si>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</si>
  <si>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</si>
  <si>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</si>
  <si>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</si>
  <si>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</si>
  <si>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</si>
  <si>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</si>
  <si>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</si>
  <si>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</si>
  <si>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</si>
  <si>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</si>
  <si>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</si>
  <si>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</si>
  <si>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</si>
  <si>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</si>
  <si>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</si>
  <si>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</si>
  <si>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</si>
  <si>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</si>
  <si>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</si>
  <si>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</si>
  <si>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</si>
  <si>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</si>
  <si>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</si>
  <si>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</si>
  <si>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</si>
  <si>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</si>
  <si>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</si>
  <si>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</si>
  <si>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</si>
  <si>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</si>
  <si>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</si>
  <si>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</si>
  <si>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</si>
  <si>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</si>
  <si>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</si>
  <si>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</si>
  <si>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</si>
  <si>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</si>
  <si>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</si>
  <si>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</si>
  <si>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</si>
  <si>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</si>
  <si>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</si>
  <si>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</si>
  <si>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</si>
  <si>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</si>
  <si>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</si>
  <si>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</si>
  <si>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</si>
  <si>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</si>
  <si>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</si>
  <si>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</si>
  <si>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</si>
  <si>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</si>
  <si>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</si>
  <si>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</si>
  <si>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</si>
  <si>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</si>
  <si>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</si>
  <si>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</si>
  <si>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</si>
  <si>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</si>
  <si>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</si>
  <si>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</si>
  <si>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</si>
  <si>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</si>
  <si>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</si>
  <si>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</si>
  <si>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</si>
  <si>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</si>
  <si>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</si>
  <si>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</si>
  <si>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</si>
  <si>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</si>
  <si>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</si>
  <si>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</si>
  <si>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</si>
  <si>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</si>
  <si>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</si>
  <si>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</si>
  <si>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</si>
  <si>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</si>
  <si>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</si>
  <si>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</si>
  <si>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</si>
  <si>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</si>
  <si>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</si>
  <si>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</si>
  <si>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</si>
  <si>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</si>
  <si>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</si>
  <si>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</si>
  <si>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</si>
  <si>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</si>
  <si>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</si>
  <si>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</si>
  <si>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</si>
  <si>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</si>
  <si>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</si>
  <si>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</si>
  <si>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</si>
  <si>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</si>
  <si>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</si>
  <si>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</si>
  <si>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</si>
  <si>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</si>
  <si>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</si>
  <si>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</si>
  <si>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</si>
  <si>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</si>
  <si>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</si>
  <si>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</si>
  <si>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</si>
  <si>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</si>
  <si>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</si>
  <si>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</si>
  <si>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</si>
  <si>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</si>
  <si>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</si>
  <si>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</si>
  <si>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</si>
  <si>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</si>
  <si>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</si>
  <si>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</si>
  <si>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</si>
  <si>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</si>
  <si>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</si>
  <si>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</si>
  <si>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</si>
  <si>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</si>
  <si>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</si>
  <si>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</si>
  <si>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</si>
  <si>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</si>
  <si>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</si>
  <si>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</si>
  <si>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</si>
  <si>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</si>
  <si>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</si>
  <si>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</si>
  <si>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</si>
  <si>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</si>
  <si>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</si>
  <si>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</si>
  <si>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</si>
  <si>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</si>
  <si>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</si>
  <si>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</si>
  <si>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</si>
  <si>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</si>
  <si>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</si>
  <si>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</si>
  <si>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</si>
  <si>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</si>
  <si>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</si>
  <si>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</si>
  <si>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</si>
  <si>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</si>
  <si>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</si>
  <si>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</si>
  <si>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</si>
  <si>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</si>
  <si>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</si>
  <si>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</si>
  <si>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</si>
  <si>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</si>
  <si>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</si>
  <si>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</si>
  <si>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</si>
  <si>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</si>
  <si>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</si>
  <si>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</si>
  <si>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</si>
  <si>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</si>
  <si>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</si>
  <si>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</si>
  <si>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</si>
  <si>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</si>
  <si>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</si>
  <si>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</si>
  <si>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</si>
  <si>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</si>
  <si>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</si>
  <si>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</si>
  <si>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</si>
  <si>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</si>
  <si>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</si>
  <si>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</si>
  <si>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</si>
  <si>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</si>
  <si>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</si>
  <si>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</si>
  <si>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</si>
  <si>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</si>
  <si>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</si>
  <si>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</si>
  <si>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</si>
  <si>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</si>
  <si>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</si>
  <si>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</si>
  <si>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</si>
  <si>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</si>
  <si>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</si>
  <si>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</si>
  <si>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</si>
  <si>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</si>
  <si>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</si>
  <si>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</si>
  <si>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</si>
  <si>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</si>
  <si>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</si>
  <si>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</si>
  <si>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</si>
  <si>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</si>
  <si>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</si>
  <si>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</si>
  <si>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</si>
  <si>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</si>
  <si>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</si>
  <si>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</si>
  <si>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</si>
  <si>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</si>
  <si>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</si>
  <si>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</si>
  <si>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</si>
  <si>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</si>
  <si>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</si>
  <si>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</si>
  <si>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</si>
  <si>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</si>
  <si>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</si>
  <si>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</si>
  <si>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</si>
  <si>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</si>
  <si>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</si>
  <si>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</si>
  <si>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</si>
  <si>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</si>
  <si>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</si>
  <si>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</si>
  <si>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</si>
  <si>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</si>
  <si>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</si>
  <si>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</si>
  <si>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</si>
  <si>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</si>
  <si>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</si>
  <si>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</si>
  <si>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</si>
  <si>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</si>
  <si>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</si>
  <si>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</si>
  <si>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</si>
  <si>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</si>
  <si>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</si>
  <si>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</si>
  <si>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</si>
  <si>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</si>
  <si>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</si>
  <si>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</si>
  <si>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</si>
  <si>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</si>
  <si>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</si>
  <si>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</si>
  <si>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</si>
  <si>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</si>
  <si>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</si>
  <si>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</si>
  <si>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</si>
  <si>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</si>
  <si>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</si>
  <si>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</si>
  <si>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</si>
  <si>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</si>
  <si>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</si>
  <si>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</si>
  <si>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</si>
  <si>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</si>
  <si>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</si>
  <si>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</si>
  <si>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</si>
  <si>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</si>
  <si>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</si>
  <si>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</si>
  <si>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</si>
  <si>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</si>
  <si>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</si>
  <si>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</si>
  <si>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</si>
  <si>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</si>
  <si>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</si>
  <si>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</si>
  <si>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</si>
  <si>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</si>
  <si>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</si>
  <si>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</si>
  <si>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</si>
  <si>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</si>
  <si>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</si>
  <si>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</si>
  <si>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</si>
  <si>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</si>
  <si>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</si>
  <si>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</si>
  <si>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</si>
  <si>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</si>
  <si>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</si>
  <si>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</si>
  <si>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</si>
  <si>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</si>
  <si>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</si>
  <si>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</si>
  <si>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</si>
  <si>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</si>
  <si>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</si>
  <si>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</si>
  <si>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</si>
  <si>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</si>
  <si>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</si>
  <si>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</si>
  <si>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</si>
  <si>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</si>
  <si>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</si>
  <si>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</si>
  <si>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</si>
  <si>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</si>
  <si>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</si>
  <si>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</si>
  <si>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</si>
  <si>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</si>
  <si>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</si>
  <si>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</si>
  <si>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</si>
  <si>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</si>
  <si>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</si>
  <si>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</si>
  <si>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</si>
  <si>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</si>
  <si>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</si>
  <si>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</si>
  <si>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</si>
  <si>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</si>
  <si>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</si>
  <si>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</si>
  <si>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</si>
  <si>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</si>
  <si>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</si>
  <si>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</si>
  <si>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</si>
  <si>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</si>
  <si>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</si>
  <si>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</si>
  <si>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</si>
  <si>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</si>
  <si>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</si>
  <si>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</si>
  <si>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</si>
  <si>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</si>
  <si>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</si>
  <si>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</si>
  <si>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</si>
  <si>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</si>
  <si>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</si>
  <si>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</si>
  <si>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</si>
  <si>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</si>
  <si>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</si>
  <si>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</si>
  <si>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</si>
  <si>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</si>
  <si>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</si>
  <si>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</si>
  <si>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</si>
  <si>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</si>
  <si>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</si>
  <si>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</si>
  <si>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</si>
  <si>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</si>
  <si>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</si>
  <si>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</si>
  <si>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</si>
  <si>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</si>
  <si>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</si>
  <si>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</si>
  <si>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</si>
  <si>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</si>
  <si>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</si>
  <si>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</si>
  <si>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</si>
  <si>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</si>
  <si>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</si>
  <si>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</si>
  <si>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</si>
  <si>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</si>
  <si>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</si>
  <si>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</si>
  <si>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</si>
  <si>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</si>
  <si>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</si>
  <si>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</si>
  <si>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</si>
  <si>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</si>
  <si>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</si>
  <si>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</si>
  <si>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</si>
  <si>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</si>
  <si>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</si>
  <si>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</si>
  <si>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</si>
  <si>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</si>
  <si>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</si>
  <si>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</si>
  <si>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</si>
  <si>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</si>
  <si>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</si>
  <si>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</si>
  <si>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</si>
  <si>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</si>
  <si>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</si>
  <si>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</si>
  <si>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</si>
  <si>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</si>
  <si>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</si>
  <si>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</si>
  <si>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</si>
  <si>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</si>
  <si>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</si>
  <si>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</si>
  <si>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</si>
  <si>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</si>
  <si>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</si>
  <si>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</si>
  <si>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</si>
  <si>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</si>
  <si>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</si>
  <si>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</si>
  <si>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</si>
  <si>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</si>
  <si>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</si>
  <si>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</si>
  <si>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</si>
  <si>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</si>
  <si>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</si>
  <si>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</si>
  <si>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</si>
  <si>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</si>
  <si>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</si>
  <si>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</si>
  <si>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</si>
  <si>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</si>
  <si>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</si>
  <si>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</si>
  <si>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</si>
  <si>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</si>
  <si>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</si>
  <si>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</si>
  <si>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</si>
  <si>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</si>
  <si>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</si>
  <si>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</si>
  <si>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</si>
  <si>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</si>
  <si>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</si>
  <si>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</si>
  <si>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</si>
  <si>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</si>
  <si>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</si>
  <si>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</si>
  <si>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</si>
  <si>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</si>
  <si>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</si>
  <si>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</si>
  <si>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</si>
  <si>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</si>
  <si>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</si>
  <si>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</si>
  <si>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</si>
  <si>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</si>
  <si>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</si>
  <si>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</si>
  <si>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</si>
  <si>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</si>
  <si>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</si>
  <si>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</si>
  <si>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</si>
  <si>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</si>
  <si>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</si>
  <si>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</si>
  <si>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</si>
  <si>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</si>
  <si>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</si>
  <si>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</si>
  <si>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</si>
  <si>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</si>
  <si>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</si>
  <si>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</si>
  <si>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</si>
  <si>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</si>
  <si>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</si>
  <si>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</si>
  <si>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</si>
  <si>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</si>
  <si>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</si>
  <si>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</si>
  <si>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</si>
  <si>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</si>
  <si>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</si>
  <si>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</si>
  <si>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</si>
  <si>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</si>
  <si>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</si>
  <si>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</si>
  <si>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</si>
  <si>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</si>
  <si>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</si>
  <si>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</si>
  <si>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</si>
  <si>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</si>
  <si>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</si>
  <si>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</si>
  <si>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</si>
  <si>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</si>
  <si>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</si>
  <si>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</si>
  <si>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</si>
  <si>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</si>
  <si>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</si>
  <si>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</si>
  <si>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</si>
  <si>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</si>
  <si>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</si>
  <si>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</si>
  <si>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</si>
  <si>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</si>
  <si>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</si>
  <si>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</si>
  <si>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</si>
  <si>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</si>
  <si>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</si>
  <si>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</si>
  <si>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</si>
  <si>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</si>
  <si>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</si>
  <si>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</si>
  <si>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</si>
  <si>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</si>
  <si>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</si>
  <si>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</si>
  <si>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</si>
  <si>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</si>
  <si>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</si>
  <si>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</si>
  <si>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</si>
  <si>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</si>
  <si>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</si>
  <si>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</si>
  <si>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</si>
  <si>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</si>
  <si>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</si>
  <si>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</si>
  <si>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</si>
  <si>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</si>
  <si>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</si>
  <si>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</si>
  <si>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</si>
  <si>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</si>
  <si>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</si>
  <si>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</si>
  <si>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</si>
  <si>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</si>
  <si>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</si>
  <si>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</si>
  <si>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</si>
  <si>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</si>
  <si>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</si>
  <si>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</si>
  <si>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</si>
  <si>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</si>
  <si>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</si>
  <si>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</si>
  <si>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</si>
  <si>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</si>
  <si>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</si>
  <si>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</si>
  <si>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</si>
  <si>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</si>
  <si>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</si>
  <si>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</si>
  <si>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</si>
  <si>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</si>
  <si>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</si>
  <si>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</si>
  <si>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</si>
  <si>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</si>
  <si>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</si>
  <si>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</si>
  <si>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</si>
  <si>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</si>
  <si>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</si>
  <si>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</si>
  <si>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</si>
  <si>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</si>
  <si>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</si>
  <si>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</si>
  <si>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</si>
  <si>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</si>
  <si>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</si>
  <si>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</si>
  <si>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</si>
  <si>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</si>
  <si>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</si>
  <si>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</si>
  <si>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</si>
  <si>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</si>
  <si>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</si>
  <si>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</si>
  <si>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</si>
  <si>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</si>
  <si>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</si>
  <si>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</si>
  <si>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</si>
  <si>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</si>
  <si>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</si>
  <si>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</si>
  <si>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</si>
  <si>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</si>
  <si>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</si>
  <si>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</si>
  <si>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</si>
  <si>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</si>
  <si>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</si>
  <si>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</si>
  <si>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</si>
  <si>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</si>
  <si>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</si>
  <si>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</si>
  <si>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</si>
  <si>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</si>
  <si>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</si>
  <si>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</si>
  <si>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</si>
  <si>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</si>
  <si>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</si>
  <si>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</si>
  <si>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</si>
  <si>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</si>
  <si>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</si>
  <si>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</si>
  <si>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</si>
  <si>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</si>
  <si>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</si>
  <si>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</si>
  <si>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</si>
  <si>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</si>
  <si>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</si>
  <si>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</si>
  <si>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</si>
  <si>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</si>
  <si>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</si>
  <si>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</si>
  <si>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</si>
  <si>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</si>
  <si>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</si>
  <si>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</si>
  <si>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</si>
  <si>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</si>
  <si>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</si>
  <si>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</si>
  <si>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</si>
  <si>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</si>
  <si>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</si>
  <si>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</si>
  <si>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</si>
  <si>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</si>
  <si>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</si>
  <si>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</si>
  <si>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</si>
  <si>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</si>
  <si>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</si>
  <si>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</si>
  <si>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</si>
  <si>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</si>
  <si>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</si>
  <si>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</si>
  <si>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</si>
  <si>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</si>
  <si>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</si>
  <si>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</si>
  <si>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</si>
  <si>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</si>
  <si>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</si>
  <si>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</si>
  <si>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</si>
  <si>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</si>
  <si>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</si>
  <si>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</si>
  <si>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</si>
  <si>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</si>
  <si>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</si>
  <si>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</si>
  <si>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</si>
  <si>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</si>
  <si>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</si>
  <si>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</si>
  <si>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</si>
  <si>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</si>
  <si>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</si>
  <si>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</si>
  <si>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</si>
  <si>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</si>
  <si>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</si>
  <si>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</si>
  <si>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</si>
  <si>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</si>
  <si>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</si>
  <si>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</si>
  <si>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</si>
  <si>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</si>
  <si>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</si>
  <si>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</si>
  <si>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</si>
  <si>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</si>
  <si>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</si>
  <si>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</si>
  <si>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</si>
  <si>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</si>
  <si>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</si>
  <si>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</si>
  <si>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</si>
  <si>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</si>
  <si>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</si>
  <si>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</si>
  <si>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</si>
  <si>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</si>
  <si>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</si>
  <si>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</si>
  <si>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</si>
  <si>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</si>
  <si>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</si>
  <si>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</si>
  <si>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</si>
  <si>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</si>
  <si>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</si>
  <si>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</si>
  <si>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</si>
  <si>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</si>
  <si>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</si>
  <si>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</si>
  <si>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</si>
  <si>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</si>
  <si>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</si>
  <si>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</si>
  <si>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</si>
  <si>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</si>
  <si>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</si>
  <si>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</si>
  <si>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</si>
  <si>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</si>
  <si>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</si>
  <si>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</si>
  <si>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</si>
  <si>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</si>
  <si>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</si>
  <si>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</si>
  <si>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</si>
  <si>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</si>
  <si>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</si>
  <si>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</si>
  <si>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</si>
  <si>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</si>
  <si>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</si>
  <si>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</si>
  <si>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</si>
  <si>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</si>
  <si>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</si>
  <si>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</si>
  <si>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</si>
  <si>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</si>
  <si>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</si>
  <si>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</si>
  <si>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</si>
  <si>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</si>
  <si>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</si>
  <si>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</si>
  <si>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</si>
  <si>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</si>
  <si>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</si>
  <si>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</si>
  <si>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</si>
  <si>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</si>
  <si>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</si>
  <si>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</si>
  <si>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</si>
  <si>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</si>
  <si>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</si>
  <si>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</si>
  <si>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</si>
  <si>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</si>
  <si>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</si>
  <si>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</si>
  <si>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</si>
  <si>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</si>
  <si>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</si>
  <si>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</si>
  <si>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</si>
  <si>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</si>
  <si>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</si>
  <si>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</si>
  <si>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</si>
  <si>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</si>
  <si>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</si>
  <si>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</si>
  <si>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</si>
  <si>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</si>
  <si>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</si>
  <si>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</si>
  <si>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</si>
  <si>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</si>
  <si>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</si>
  <si>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</si>
  <si>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</si>
  <si>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</si>
  <si>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</si>
  <si>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</si>
  <si>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</si>
  <si>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</si>
  <si>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</si>
  <si>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</si>
  <si>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</si>
  <si>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</si>
  <si>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</si>
  <si>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</si>
  <si>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</si>
  <si>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</si>
  <si>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</si>
  <si>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</si>
  <si>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</si>
  <si>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</si>
  <si>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</si>
  <si>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</si>
  <si>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</si>
  <si>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</si>
  <si>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</si>
  <si>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</si>
  <si>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</si>
  <si>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</si>
  <si>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</si>
  <si>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</si>
  <si>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</si>
  <si>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</si>
  <si>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</si>
  <si>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</si>
  <si>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</si>
  <si>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</si>
  <si>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</si>
  <si>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</si>
  <si>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</si>
  <si>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</si>
  <si>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</si>
  <si>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</si>
  <si>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</si>
  <si>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</si>
  <si>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</si>
  <si>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</si>
  <si>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</si>
  <si>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</si>
  <si>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</si>
  <si>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</si>
  <si>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</si>
  <si>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</si>
  <si>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</si>
  <si>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</si>
  <si>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</si>
  <si>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</si>
  <si>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</si>
  <si>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</si>
  <si>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</si>
  <si>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</si>
  <si>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</si>
  <si>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</si>
  <si>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</si>
  <si>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</si>
  <si>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</si>
  <si>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</si>
  <si>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</si>
  <si>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</si>
  <si>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</si>
  <si>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</si>
  <si>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</si>
  <si>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</si>
  <si>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</si>
  <si>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</si>
  <si>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</si>
  <si>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</si>
  <si>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</si>
  <si>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</si>
  <si>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</si>
  <si>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</si>
  <si>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</si>
  <si>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</si>
  <si>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</si>
  <si>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</si>
  <si>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</si>
  <si>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</si>
  <si>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</si>
  <si>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</si>
  <si>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</si>
  <si>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</si>
  <si>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</si>
  <si>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</si>
  <si>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</si>
  <si>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</si>
  <si>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</si>
  <si>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</si>
  <si>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</si>
  <si>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</si>
  <si>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</si>
  <si>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</si>
  <si>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</si>
  <si>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</si>
  <si>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</si>
  <si>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</si>
  <si>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</si>
  <si>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</si>
  <si>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</si>
  <si>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</si>
  <si>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</si>
  <si>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</si>
  <si>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</si>
  <si>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</si>
  <si>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</si>
  <si>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</si>
  <si>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</si>
  <si>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</si>
  <si>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</si>
  <si>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</si>
  <si>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</si>
  <si>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</si>
  <si>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</si>
  <si>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</si>
  <si>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</si>
  <si>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</si>
  <si>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</si>
  <si>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</si>
  <si>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</si>
  <si>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</si>
  <si>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</si>
  <si>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</si>
  <si>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</si>
  <si>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</si>
  <si>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</si>
  <si>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</si>
  <si>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</si>
  <si>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</si>
  <si>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</si>
  <si>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</si>
  <si>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</si>
  <si>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</si>
  <si>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</si>
  <si>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</si>
  <si>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</si>
  <si>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</si>
  <si>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</si>
  <si>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</si>
  <si>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</si>
  <si>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</si>
  <si>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</si>
  <si>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</si>
  <si>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</si>
  <si>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</si>
  <si>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</si>
  <si>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</si>
  <si>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</si>
  <si>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</si>
  <si>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</si>
  <si>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</si>
  <si>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</si>
  <si>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</si>
  <si>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</si>
  <si>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</si>
  <si>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</si>
  <si>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</si>
  <si>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</si>
  <si>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</si>
  <si>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</si>
  <si>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</si>
  <si>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</si>
  <si>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</si>
  <si>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</si>
  <si>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</si>
  <si>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</si>
  <si>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</si>
  <si>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</si>
  <si>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</si>
  <si>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</si>
  <si>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</si>
  <si>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</si>
  <si>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</si>
  <si>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</si>
  <si>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</si>
  <si>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</si>
  <si>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</si>
  <si>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</si>
  <si>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</si>
  <si>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</si>
  <si>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</si>
  <si>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</si>
  <si>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</si>
  <si>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</si>
  <si>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</si>
  <si>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</si>
  <si>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</si>
  <si>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</si>
  <si>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</si>
  <si>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</si>
  <si>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</si>
  <si>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</si>
  <si>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</si>
  <si>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</si>
  <si>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</si>
  <si>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</si>
  <si>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</si>
  <si>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</si>
  <si>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</si>
  <si>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</si>
  <si>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</si>
  <si>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</si>
  <si>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</si>
  <si>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</si>
  <si>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</si>
  <si>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</si>
  <si>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</si>
  <si>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</si>
  <si>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</si>
  <si>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</si>
  <si>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</si>
  <si>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</si>
  <si>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</si>
  <si>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</si>
  <si>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</si>
  <si>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</si>
  <si>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</si>
  <si>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</si>
  <si>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</si>
  <si>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</si>
  <si>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</si>
  <si>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</si>
  <si>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</si>
  <si>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</si>
  <si>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</si>
  <si>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</si>
  <si>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</si>
  <si>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</si>
  <si>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</si>
  <si>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</si>
  <si>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</si>
  <si>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</si>
  <si>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</si>
  <si>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</si>
  <si>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</si>
  <si>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</si>
  <si>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</si>
  <si>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</si>
  <si>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</si>
  <si>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</si>
  <si>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</si>
  <si>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</si>
  <si>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</si>
  <si>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</si>
  <si>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</si>
  <si>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</si>
  <si>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</si>
  <si>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</si>
  <si>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</si>
  <si>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</si>
  <si>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</si>
  <si>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</si>
  <si>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</si>
  <si>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</si>
  <si>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</si>
  <si>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</si>
  <si>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</si>
  <si>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</si>
  <si>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</si>
  <si>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</si>
  <si>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</si>
  <si>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</si>
  <si>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</si>
  <si>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</si>
  <si>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</si>
  <si>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</si>
  <si>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</si>
  <si>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</si>
  <si>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</si>
  <si>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</si>
  <si>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</si>
  <si>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</si>
  <si>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</si>
  <si>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</si>
  <si>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</si>
  <si>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</si>
  <si>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</si>
  <si>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</si>
  <si>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</si>
  <si>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</si>
  <si>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</si>
  <si>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</si>
  <si>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</si>
  <si>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</si>
  <si>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</si>
  <si>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</si>
  <si>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</si>
  <si>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</si>
  <si>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</si>
  <si>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</si>
  <si>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</si>
  <si>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</si>
  <si>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</si>
  <si>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</si>
  <si>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</si>
  <si>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</si>
  <si>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</si>
  <si>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</si>
  <si>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</si>
  <si>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</si>
  <si>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</si>
  <si>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</si>
  <si>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</si>
  <si>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</si>
  <si>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</si>
  <si>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</si>
  <si>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</si>
  <si>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</si>
  <si>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</si>
  <si>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</si>
  <si>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</si>
  <si>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</si>
  <si>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</si>
  <si>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</si>
  <si>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</si>
  <si>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</si>
  <si>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</si>
  <si>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</si>
  <si>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</si>
  <si>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</si>
  <si>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</si>
  <si>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</si>
  <si>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</si>
  <si>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</si>
  <si>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</si>
  <si>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</si>
  <si>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</si>
  <si>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</si>
  <si>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</si>
  <si>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</si>
  <si>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</si>
  <si>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</si>
  <si>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</si>
  <si>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</si>
  <si>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</si>
  <si>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</si>
  <si>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</si>
  <si>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</si>
  <si>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</si>
  <si>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</si>
  <si>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</si>
  <si>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</si>
  <si>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</si>
  <si>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</si>
  <si>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</si>
  <si>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</si>
  <si>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</si>
  <si>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</si>
  <si>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</si>
  <si>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</si>
  <si>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</si>
  <si>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</si>
  <si>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</si>
  <si>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</si>
  <si>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</si>
  <si>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</si>
  <si>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</si>
  <si>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</si>
  <si>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</si>
  <si>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</si>
  <si>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</si>
  <si>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</si>
  <si>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</si>
  <si>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</si>
  <si>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</si>
  <si>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</si>
  <si>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</si>
  <si>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</si>
  <si>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</si>
  <si>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</si>
  <si>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</si>
  <si>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</si>
  <si>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</si>
  <si>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</si>
  <si>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</si>
  <si>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</si>
  <si>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</si>
  <si>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</si>
  <si>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</si>
  <si>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</si>
  <si>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</si>
  <si>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</si>
  <si>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</si>
  <si>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</si>
  <si>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</si>
  <si>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</si>
  <si>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</si>
  <si>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</si>
  <si>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</si>
  <si>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</si>
  <si>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</si>
  <si>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</si>
  <si>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</si>
  <si>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</si>
  <si>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</si>
  <si>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</si>
  <si>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</si>
  <si>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</si>
  <si>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</si>
  <si>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</si>
  <si>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</si>
  <si>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</si>
  <si>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</si>
  <si>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</si>
  <si>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</si>
  <si>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</si>
  <si>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</si>
  <si>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</si>
  <si>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</si>
  <si>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</si>
  <si>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</si>
  <si>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</si>
  <si>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</si>
  <si>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</si>
  <si>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</si>
  <si>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</si>
  <si>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</si>
  <si>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</si>
  <si>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</si>
  <si>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</si>
  <si>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</si>
  <si>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</si>
  <si>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</si>
  <si>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</si>
  <si>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</si>
  <si>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</si>
  <si>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</si>
  <si>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</si>
  <si>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</si>
  <si>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</si>
  <si>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</si>
  <si>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</si>
  <si>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</si>
  <si>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</si>
  <si>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</si>
  <si>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</si>
  <si>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</si>
  <si>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</si>
  <si>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</si>
  <si>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</si>
  <si>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</si>
  <si>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</si>
  <si>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</si>
  <si>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</si>
  <si>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</si>
  <si>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</si>
  <si>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</si>
  <si>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</si>
  <si>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</si>
  <si>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</si>
  <si>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</si>
  <si>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</si>
  <si>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</si>
  <si>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</si>
  <si>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</si>
  <si>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</si>
  <si>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</si>
  <si>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</si>
  <si>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</si>
  <si>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</si>
  <si>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</si>
  <si>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</si>
  <si>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</si>
  <si>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</si>
  <si>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</si>
  <si>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</si>
  <si>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</si>
  <si>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</si>
  <si>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</si>
  <si>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</si>
  <si>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</si>
  <si>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</si>
  <si>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</si>
  <si>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</si>
  <si>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</si>
  <si>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</si>
  <si>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</si>
  <si>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</si>
  <si>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</si>
  <si>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</si>
  <si>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</si>
  <si>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</si>
  <si>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</si>
  <si>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</si>
  <si>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</si>
  <si>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</si>
  <si>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</si>
  <si>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</si>
  <si>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</si>
  <si>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</si>
  <si>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</si>
  <si>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</si>
  <si>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</si>
  <si>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</si>
  <si>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</si>
  <si>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</si>
  <si>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</si>
  <si>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</si>
  <si>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</si>
  <si>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</si>
  <si>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</si>
  <si>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</si>
  <si>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</si>
  <si>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</si>
  <si>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</si>
  <si>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</si>
  <si>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</si>
  <si>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</si>
  <si>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</si>
  <si>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</si>
  <si>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</si>
  <si>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</si>
  <si>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</si>
  <si>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</si>
  <si>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</si>
  <si>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</si>
  <si>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</si>
  <si>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</si>
  <si>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</si>
  <si>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</si>
  <si>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</si>
  <si>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</si>
  <si>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</si>
  <si>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</si>
  <si>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</si>
  <si>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</si>
  <si>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</si>
  <si>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</si>
  <si>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</si>
  <si>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</si>
  <si>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</si>
  <si>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</si>
  <si>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</si>
  <si>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</si>
  <si>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</si>
  <si>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</si>
  <si>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</si>
  <si>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</si>
  <si>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</si>
  <si>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</si>
  <si>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</si>
  <si>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</si>
  <si>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</si>
  <si>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</si>
  <si>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</si>
  <si>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</si>
  <si>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</si>
  <si>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</si>
  <si>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</si>
  <si>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</si>
  <si>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</si>
  <si>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</si>
  <si>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</si>
  <si>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</si>
  <si>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</si>
  <si>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</si>
  <si>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</si>
  <si>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</si>
  <si>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</si>
  <si>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</si>
  <si>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</si>
  <si>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</si>
  <si>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</si>
  <si>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</si>
  <si>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</si>
  <si>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</si>
  <si>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</si>
  <si>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</si>
  <si>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</si>
  <si>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</si>
  <si>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</si>
  <si>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</si>
  <si>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</si>
  <si>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</si>
  <si>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</si>
  <si>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</si>
  <si>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</si>
  <si>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</si>
  <si>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</si>
  <si>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</si>
  <si>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</si>
  <si>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</si>
  <si>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</si>
  <si>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</si>
  <si>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</si>
  <si>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</si>
  <si>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</si>
  <si>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</si>
  <si>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</si>
  <si>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</si>
  <si>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</si>
  <si>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</si>
  <si>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</si>
  <si>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</si>
  <si>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</si>
  <si>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</si>
  <si>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</si>
  <si>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</si>
  <si>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</si>
  <si>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</si>
  <si>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</si>
  <si>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</si>
  <si>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</si>
  <si>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</si>
  <si>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</si>
  <si>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</si>
  <si>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</si>
  <si>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</si>
  <si>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</si>
  <si>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</si>
  <si>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</si>
  <si>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</si>
  <si>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</si>
  <si>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</si>
  <si>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</si>
  <si>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</si>
  <si>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</si>
  <si>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</si>
  <si>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</si>
  <si>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</si>
  <si>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</si>
  <si>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</si>
  <si>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</si>
  <si>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</si>
  <si>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</si>
  <si>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</si>
  <si>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</si>
  <si>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</si>
  <si>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</si>
  <si>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</si>
  <si>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</si>
  <si>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</si>
  <si>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</si>
  <si>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</si>
  <si>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</si>
  <si>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</si>
  <si>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</si>
  <si>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</si>
  <si>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</si>
  <si>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</si>
  <si>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</si>
  <si>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</si>
  <si>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</si>
  <si>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</si>
  <si>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</si>
  <si>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</si>
  <si>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</si>
  <si>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</si>
  <si>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</si>
  <si>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</si>
  <si>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</si>
  <si>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</si>
  <si>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</si>
  <si>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</si>
  <si>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</si>
  <si>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</si>
  <si>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</si>
  <si>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</si>
  <si>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</si>
  <si>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</si>
  <si>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</si>
  <si>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</si>
  <si>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</si>
  <si>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</si>
  <si>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</si>
  <si>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</si>
  <si>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</si>
  <si>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</si>
  <si>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</si>
  <si>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</si>
  <si>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</si>
  <si>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</si>
  <si>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</si>
  <si>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</si>
  <si>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</si>
  <si>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</si>
  <si>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</si>
  <si>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</si>
  <si>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</si>
  <si>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</si>
  <si>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</si>
  <si>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</si>
  <si>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</si>
  <si>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</si>
  <si>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</si>
  <si>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</si>
  <si>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</si>
  <si>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</si>
  <si>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</si>
  <si>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</si>
  <si>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</si>
  <si>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</si>
  <si>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</si>
  <si>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</si>
  <si>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</si>
  <si>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</si>
  <si>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</si>
  <si>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</si>
  <si>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</si>
  <si>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</si>
  <si>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</si>
  <si>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</si>
  <si>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</si>
  <si>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</si>
  <si>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</si>
  <si>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</si>
  <si>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</si>
  <si>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</si>
  <si>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</si>
  <si>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</si>
  <si>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</si>
  <si>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</si>
  <si>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</si>
  <si>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</si>
  <si>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</si>
  <si>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</si>
  <si>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</si>
  <si>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</si>
  <si>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</si>
  <si>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</si>
  <si>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</si>
  <si>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</si>
  <si>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</si>
  <si>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</si>
  <si>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</si>
  <si>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</si>
  <si>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</si>
  <si>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</si>
  <si>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</si>
  <si>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</si>
  <si>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</si>
  <si>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</si>
  <si>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</si>
  <si>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</si>
  <si>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</si>
  <si>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</si>
  <si>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</si>
  <si>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</si>
  <si>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</si>
  <si>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</si>
  <si>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</si>
  <si>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</si>
  <si>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</si>
  <si>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</si>
  <si>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</si>
  <si>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</si>
  <si>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</si>
  <si>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</si>
  <si>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</si>
  <si>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</si>
  <si>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</si>
  <si>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</si>
  <si>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</si>
  <si>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</si>
  <si>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</si>
  <si>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</si>
  <si>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</si>
  <si>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</si>
  <si>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</si>
  <si>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</si>
  <si>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</si>
  <si>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</si>
  <si>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</si>
  <si>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</si>
  <si>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</si>
  <si>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</si>
  <si>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</si>
  <si>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</si>
  <si>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</si>
  <si>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</si>
  <si>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</si>
  <si>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</si>
  <si>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</si>
  <si>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</si>
  <si>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</si>
  <si>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</si>
  <si>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</si>
  <si>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</si>
  <si>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</si>
  <si>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</si>
  <si>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</si>
  <si>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</si>
  <si>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</si>
  <si>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</si>
  <si>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</si>
  <si>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</si>
  <si>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</si>
  <si>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</si>
  <si>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</si>
  <si>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</si>
  <si>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</si>
  <si>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</si>
  <si>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</si>
  <si>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</si>
  <si>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</si>
  <si>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</si>
  <si>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</si>
  <si>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</si>
  <si>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</si>
  <si>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</si>
  <si>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</si>
  <si>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</si>
  <si>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</si>
  <si>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</si>
  <si>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</si>
  <si>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</si>
  <si>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</si>
  <si>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</si>
  <si>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</si>
  <si>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</si>
  <si>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</si>
  <si>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</si>
  <si>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</si>
  <si>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</si>
  <si>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</si>
  <si>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</si>
  <si>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</si>
  <si>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</si>
  <si>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</si>
  <si>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</si>
  <si>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</si>
  <si>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</si>
  <si>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</si>
  <si>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</si>
  <si>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</si>
  <si>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</si>
  <si>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</si>
  <si>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</si>
  <si>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</si>
  <si>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</si>
  <si>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</si>
  <si>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</si>
  <si>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</si>
  <si>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</si>
  <si>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</si>
  <si>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</si>
  <si>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</si>
  <si>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</si>
  <si>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</si>
  <si>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</si>
  <si>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</si>
  <si>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</si>
  <si>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</si>
  <si>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</si>
  <si>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</si>
  <si>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</si>
  <si>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</si>
  <si>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</si>
  <si>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</si>
  <si>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</si>
  <si>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</si>
  <si>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</si>
  <si>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</si>
  <si>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</si>
  <si>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</si>
  <si>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</si>
  <si>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</si>
  <si>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</si>
  <si>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</si>
  <si>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</si>
  <si>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</si>
  <si>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</si>
  <si>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</si>
  <si>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</si>
  <si>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</si>
  <si>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</si>
  <si>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</si>
  <si>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</si>
  <si>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</si>
  <si>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</si>
  <si>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</si>
  <si>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</si>
  <si>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</si>
  <si>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</si>
  <si>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</si>
  <si>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</si>
  <si>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</si>
  <si>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</si>
  <si>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</si>
  <si>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</si>
  <si>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</si>
  <si>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</si>
  <si>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</si>
  <si>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</si>
  <si>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</si>
  <si>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</si>
  <si>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</si>
  <si>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</si>
  <si>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</si>
  <si>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</si>
  <si>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</si>
  <si>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</si>
  <si>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</si>
  <si>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</si>
  <si>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</si>
  <si>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</si>
  <si>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</si>
  <si>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</si>
  <si>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</si>
  <si>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</si>
  <si>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</si>
  <si>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</si>
  <si>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</si>
  <si>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</si>
  <si>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</si>
  <si>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</si>
  <si>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</si>
  <si>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</si>
  <si>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</si>
  <si>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</si>
  <si>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</si>
  <si>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</si>
  <si>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</si>
  <si>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</si>
  <si>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</si>
  <si>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</si>
  <si>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</si>
  <si>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</si>
  <si>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</si>
  <si>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</si>
  <si>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</si>
  <si>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</si>
  <si>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</si>
  <si>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</si>
  <si>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</si>
  <si>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</si>
  <si>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</si>
  <si>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</si>
  <si>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</si>
  <si>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</si>
  <si>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</si>
  <si>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</si>
  <si>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</si>
  <si>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</si>
  <si>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</si>
  <si>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</si>
  <si>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</si>
  <si>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</si>
  <si>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</si>
  <si>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</si>
  <si>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</si>
  <si>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</si>
  <si>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</si>
  <si>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</si>
  <si>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</si>
  <si>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</si>
  <si>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</si>
  <si>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</si>
  <si>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</si>
  <si>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</si>
  <si>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</si>
  <si>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</si>
  <si>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</si>
  <si>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</si>
  <si>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</si>
  <si>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</si>
  <si>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</si>
  <si>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</si>
  <si>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</si>
  <si>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</si>
  <si>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</si>
  <si>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</si>
  <si>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</si>
  <si>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</si>
  <si>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</si>
  <si>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</si>
  <si>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</si>
  <si>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</si>
  <si>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</si>
  <si>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</si>
  <si>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</si>
  <si>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</si>
  <si>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</si>
  <si>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</si>
  <si>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</si>
  <si>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</si>
  <si>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</si>
  <si>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</si>
  <si>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</si>
  <si>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</si>
  <si>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</si>
  <si>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</si>
  <si>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</si>
  <si>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</si>
  <si>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</si>
  <si>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</si>
  <si>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</si>
  <si>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</si>
  <si>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</si>
  <si>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</si>
  <si>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</si>
  <si>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</si>
  <si>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</si>
  <si>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</si>
  <si>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</si>
  <si>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</si>
  <si>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</si>
  <si>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</si>
  <si>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</si>
  <si>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</si>
  <si>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</si>
  <si>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</si>
  <si>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</si>
  <si>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</si>
  <si>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</si>
  <si>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</si>
  <si>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</si>
  <si>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</si>
  <si>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</si>
  <si>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</si>
  <si>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</si>
  <si>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</si>
  <si>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</si>
  <si>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</si>
  <si>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</si>
  <si>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</si>
  <si>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</si>
  <si>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</si>
  <si>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</si>
  <si>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</si>
  <si>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</si>
  <si>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</si>
  <si>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</si>
  <si>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</si>
  <si>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</si>
  <si>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</si>
  <si>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</si>
  <si>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</si>
  <si>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</si>
  <si>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</si>
  <si>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</si>
  <si>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</si>
  <si>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</si>
  <si>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</si>
  <si>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</si>
  <si>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</si>
  <si>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</si>
  <si>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</si>
  <si>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</si>
  <si>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</si>
  <si>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</si>
  <si>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</si>
  <si>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</si>
  <si>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</si>
  <si>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</si>
  <si>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</si>
  <si>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</si>
  <si>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</si>
  <si>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</si>
  <si>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</si>
  <si>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</si>
  <si>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</si>
  <si>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</si>
  <si>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</si>
  <si>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</si>
  <si>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</si>
  <si>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</si>
  <si>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</si>
  <si>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</si>
  <si>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</si>
  <si>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</si>
  <si>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</si>
  <si>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</si>
  <si>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</si>
  <si>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</si>
  <si>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</si>
  <si>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</si>
  <si>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</si>
  <si>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</si>
  <si>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</si>
  <si>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</si>
  <si>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</si>
  <si>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</si>
  <si>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</si>
  <si>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</si>
  <si>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</si>
  <si>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</si>
  <si>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</si>
  <si>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</si>
  <si>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</si>
  <si>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</si>
  <si>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</si>
  <si>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</si>
  <si>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</si>
  <si>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</si>
  <si>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</si>
  <si>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</si>
  <si>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</si>
  <si>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</si>
  <si>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</si>
  <si>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</si>
  <si>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</si>
  <si>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</si>
  <si>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</si>
  <si>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</si>
  <si>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</si>
  <si>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</si>
  <si>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</si>
  <si>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</si>
  <si>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</si>
  <si>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</si>
  <si>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</si>
  <si>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</si>
  <si>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</si>
  <si>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</si>
  <si>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</si>
  <si>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</si>
  <si>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</si>
  <si>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</si>
  <si>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</si>
  <si>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</si>
  <si>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</si>
  <si>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</si>
  <si>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</si>
  <si>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</si>
  <si>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</si>
  <si>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</si>
  <si>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</si>
  <si>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</si>
  <si>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</si>
  <si>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</si>
  <si>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</si>
  <si>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</si>
  <si>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</si>
  <si>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</si>
  <si>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</si>
  <si>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</si>
  <si>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</si>
  <si>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</si>
  <si>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</si>
  <si>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</si>
  <si>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</si>
  <si>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</si>
  <si>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</si>
  <si>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</si>
  <si>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</si>
  <si>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</si>
  <si>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</si>
  <si>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</si>
  <si>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</si>
  <si>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</si>
  <si>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</si>
  <si>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</si>
  <si>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</si>
  <si>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</si>
  <si>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</si>
  <si>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</si>
  <si>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</si>
  <si>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</si>
  <si>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</si>
  <si>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</si>
  <si>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</si>
  <si>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</si>
  <si>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</si>
  <si>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</si>
  <si>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</si>
  <si>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</si>
  <si>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</si>
  <si>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</si>
  <si>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</si>
  <si>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</si>
  <si>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</si>
  <si>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</si>
  <si>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</si>
  <si>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</si>
  <si>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</si>
  <si>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</si>
  <si>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</si>
  <si>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</si>
  <si>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</si>
  <si>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</si>
  <si>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</si>
  <si>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</si>
  <si>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</si>
  <si>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</si>
  <si>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</si>
  <si>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</si>
  <si>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</si>
  <si>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</si>
  <si>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</si>
  <si>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</si>
  <si>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</si>
  <si>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</si>
  <si>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</si>
  <si>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</si>
  <si>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</si>
  <si>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</si>
  <si>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</si>
  <si>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</si>
  <si>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</si>
  <si>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</si>
  <si>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</si>
  <si>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</si>
  <si>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</si>
  <si>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</si>
  <si>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</si>
  <si>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</si>
  <si>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</si>
  <si>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</si>
  <si>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</si>
  <si>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</si>
  <si>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</si>
  <si>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</si>
  <si>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</si>
  <si>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</si>
  <si>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</si>
  <si>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</si>
  <si>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</si>
  <si>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</si>
  <si>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</si>
  <si>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</si>
  <si>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</si>
  <si>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</si>
  <si>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</si>
  <si>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</si>
  <si>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</si>
  <si>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</si>
  <si>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</si>
  <si>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</si>
  <si>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</si>
  <si>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</si>
  <si>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</si>
  <si>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</si>
  <si>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</si>
  <si>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</si>
  <si>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</si>
  <si>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</si>
  <si>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</si>
  <si>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</si>
  <si>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</si>
  <si>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</si>
  <si>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</si>
  <si>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</si>
  <si>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</si>
  <si>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</si>
  <si>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</si>
  <si>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</si>
  <si>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</si>
  <si>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</si>
  <si>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</si>
  <si>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</si>
  <si>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</si>
  <si>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</si>
  <si>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</si>
  <si>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</si>
  <si>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</si>
  <si>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</si>
  <si>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</si>
  <si>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</si>
  <si>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</si>
  <si>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</si>
  <si>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</si>
  <si>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</si>
  <si>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</si>
  <si>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</si>
  <si>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</si>
  <si>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</si>
  <si>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</si>
  <si>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</si>
  <si>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</si>
  <si>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</si>
  <si>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</si>
  <si>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</si>
  <si>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</si>
  <si>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</si>
  <si>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</si>
  <si>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</si>
  <si>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</si>
  <si>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</si>
  <si>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</si>
  <si>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</si>
  <si>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</si>
  <si>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</si>
  <si>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</si>
  <si>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</si>
  <si>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</si>
  <si>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</si>
  <si>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</si>
  <si>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</si>
  <si>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</si>
  <si>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</si>
  <si>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</si>
  <si>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</si>
  <si>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</si>
  <si>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</si>
  <si>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</si>
  <si>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</si>
  <si>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</si>
  <si>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</si>
  <si>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</si>
  <si>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</si>
  <si>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</si>
  <si>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</si>
  <si>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</si>
  <si>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</si>
  <si>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</si>
  <si>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</si>
  <si>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</si>
  <si>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</si>
  <si>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</si>
  <si>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</si>
  <si>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</si>
  <si>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</si>
  <si>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</si>
  <si>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</si>
  <si>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</si>
  <si>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</si>
  <si>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</si>
  <si>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</si>
  <si>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</si>
  <si>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</si>
  <si>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</si>
  <si>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</si>
  <si>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</si>
  <si>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</si>
  <si>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</si>
  <si>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</si>
  <si>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</si>
  <si>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</si>
  <si>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</si>
  <si>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</si>
  <si>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</si>
  <si>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</si>
  <si>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</si>
  <si>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</si>
  <si>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</si>
  <si>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</si>
  <si>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</si>
  <si>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</si>
  <si>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</si>
  <si>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</si>
  <si>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</si>
  <si>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</si>
  <si>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</si>
  <si>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</si>
  <si>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</si>
  <si>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</si>
  <si>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</si>
  <si>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</si>
  <si>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</si>
  <si>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</si>
  <si>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</si>
  <si>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</si>
  <si>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</si>
  <si>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</si>
  <si>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</si>
  <si>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</si>
  <si>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</si>
  <si>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</si>
  <si>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</si>
  <si>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</si>
  <si>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</si>
  <si>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</si>
  <si>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</si>
  <si>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</si>
  <si>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</si>
  <si>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</si>
  <si>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</si>
  <si>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</si>
  <si>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</si>
  <si>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</si>
  <si>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</si>
  <si>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</si>
  <si>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</si>
  <si>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</si>
  <si>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</si>
  <si>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</si>
  <si>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</si>
  <si>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</si>
  <si>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</si>
  <si>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</si>
  <si>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</si>
  <si>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</si>
  <si>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</si>
  <si>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</si>
  <si>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</si>
  <si>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</si>
  <si>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</si>
  <si>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</si>
  <si>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</si>
  <si>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</si>
  <si>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</si>
  <si>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</si>
  <si>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</si>
  <si>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</si>
  <si>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</si>
  <si>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</si>
  <si>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</si>
  <si>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</si>
  <si>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</si>
  <si>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</si>
  <si>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</si>
  <si>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</si>
  <si>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</si>
  <si>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</si>
  <si>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</si>
  <si>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</si>
  <si>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</si>
  <si>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</si>
  <si>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</si>
  <si>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</si>
  <si>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</si>
  <si>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</si>
  <si>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</si>
  <si>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</si>
  <si>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</si>
  <si>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</si>
  <si>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</si>
  <si>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</si>
  <si>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</si>
  <si>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</si>
  <si>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</si>
  <si>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</si>
  <si>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</si>
  <si>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</si>
  <si>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</si>
  <si>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</si>
  <si>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</si>
  <si>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</si>
  <si>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</si>
  <si>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</si>
  <si>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</si>
  <si>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</si>
  <si>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</si>
  <si>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</si>
  <si>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</si>
  <si>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</si>
  <si>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</si>
  <si>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</si>
  <si>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</si>
  <si>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</si>
  <si>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</si>
  <si>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</si>
  <si>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</si>
  <si>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</si>
  <si>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</si>
  <si>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</si>
  <si>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</si>
  <si>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</si>
  <si>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</si>
  <si>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</si>
  <si>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</si>
  <si>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</si>
  <si>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</si>
  <si>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</si>
  <si>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</si>
  <si>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</si>
  <si>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</si>
  <si>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</si>
  <si>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</si>
  <si>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</si>
  <si>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</si>
  <si>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</si>
  <si>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</si>
  <si>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</si>
  <si>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</si>
  <si>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</si>
  <si>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</si>
  <si>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</si>
  <si>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</si>
  <si>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</si>
  <si>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</si>
  <si>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</si>
  <si>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</si>
  <si>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</si>
  <si>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</si>
  <si>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</si>
  <si>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</si>
  <si>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</si>
  <si>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</si>
  <si>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</si>
  <si>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</si>
  <si>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</si>
  <si>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</si>
  <si>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</si>
  <si>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</si>
  <si>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</si>
  <si>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</si>
  <si>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</si>
  <si>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</si>
  <si>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</si>
  <si>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</si>
  <si>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</si>
  <si>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</si>
  <si>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</si>
  <si>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</si>
  <si>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</si>
  <si>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</si>
  <si>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</si>
  <si>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</si>
  <si>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</si>
  <si>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</si>
  <si>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</si>
  <si>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</si>
  <si>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</si>
  <si>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</si>
  <si>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</si>
  <si>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</si>
  <si>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</si>
  <si>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</si>
  <si>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</si>
  <si>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</si>
  <si>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</si>
  <si>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</si>
  <si>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</si>
  <si>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</si>
  <si>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</si>
  <si>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</si>
  <si>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</si>
  <si>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</si>
  <si>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</si>
  <si>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</si>
  <si>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</si>
  <si>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</si>
  <si>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</si>
  <si>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</si>
  <si>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</si>
  <si>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</si>
  <si>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</si>
  <si>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</si>
  <si>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</si>
  <si>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</si>
  <si>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</si>
  <si>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</si>
  <si>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</si>
  <si>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</si>
  <si>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</si>
  <si>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</si>
  <si>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</si>
  <si>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</si>
  <si>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</si>
  <si>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</si>
  <si>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</si>
  <si>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</si>
  <si>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</si>
  <si>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</si>
  <si>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</si>
  <si>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</si>
  <si>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</si>
  <si>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</si>
  <si>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</si>
  <si>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</si>
  <si>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</si>
  <si>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</si>
  <si>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</si>
  <si>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</si>
  <si>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</si>
  <si>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</si>
  <si>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</si>
  <si>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</si>
  <si>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</si>
  <si>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</si>
  <si>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</si>
  <si>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</si>
  <si>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</si>
  <si>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</si>
  <si>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</si>
  <si>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</si>
  <si>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</si>
  <si>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</si>
  <si>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</si>
  <si>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</si>
  <si>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</si>
  <si>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</si>
  <si>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</si>
  <si>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</si>
  <si>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</si>
  <si>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</si>
  <si>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</si>
  <si>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</si>
  <si>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</si>
  <si>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</si>
  <si>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</si>
  <si>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</si>
  <si>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</si>
  <si>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</si>
  <si>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</si>
  <si>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</si>
  <si>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</si>
  <si>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</si>
  <si>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</si>
  <si>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</si>
  <si>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</si>
  <si>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</si>
  <si>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</si>
  <si>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</si>
  <si>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</si>
  <si>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</si>
  <si>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</si>
  <si>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</si>
  <si>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</si>
  <si>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</si>
  <si>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</si>
  <si>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</si>
  <si>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</si>
  <si>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</si>
  <si>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</si>
  <si>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</si>
  <si>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</si>
  <si>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</si>
  <si>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</si>
  <si>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</si>
  <si>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</si>
  <si>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</si>
  <si>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</si>
  <si>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</si>
  <si>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</si>
  <si>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</si>
  <si>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</si>
  <si>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</si>
  <si>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</si>
  <si>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</si>
  <si>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</si>
  <si>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</si>
  <si>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</si>
  <si>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</si>
  <si>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</si>
  <si>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</si>
  <si>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</si>
  <si>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</si>
  <si>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</si>
  <si>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</si>
  <si>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</si>
  <si>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</si>
  <si>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</si>
  <si>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</si>
  <si>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</si>
  <si>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</si>
  <si>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</si>
  <si>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</si>
  <si>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</si>
  <si>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</si>
  <si>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</si>
  <si>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</si>
  <si>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</si>
  <si>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</si>
  <si>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</si>
  <si>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</si>
  <si>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</si>
  <si>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</si>
  <si>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</si>
  <si>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</si>
  <si>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</si>
  <si>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</si>
  <si>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</si>
  <si>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</si>
  <si>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</si>
  <si>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</si>
  <si>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</si>
  <si>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</si>
  <si>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</si>
  <si>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</si>
  <si>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</si>
  <si>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</si>
  <si>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</si>
  <si>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</si>
  <si>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</si>
  <si>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</si>
  <si>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</si>
  <si>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</si>
  <si>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</si>
  <si>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</si>
  <si>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</si>
  <si>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</si>
  <si>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</si>
  <si>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</si>
  <si>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</si>
  <si>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</si>
  <si>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</si>
  <si>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</si>
  <si>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</si>
  <si>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</si>
  <si>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</si>
  <si>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</si>
  <si>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</si>
  <si>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</si>
  <si>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</si>
  <si>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</si>
  <si>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</si>
  <si>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</si>
  <si>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</si>
  <si>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</si>
  <si>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</si>
  <si>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</si>
  <si>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</si>
  <si>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</si>
  <si>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</si>
  <si>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</si>
  <si>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</si>
  <si>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</si>
  <si>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</si>
  <si>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</si>
  <si>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</si>
  <si>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</si>
  <si>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</si>
  <si>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</si>
  <si>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</si>
  <si>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</si>
  <si>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</si>
  <si>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</si>
  <si>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</si>
  <si>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</si>
  <si>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</si>
  <si>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</si>
  <si>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</si>
  <si>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</si>
  <si>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</si>
  <si>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</si>
  <si>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</si>
  <si>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</si>
  <si>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</si>
  <si>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</si>
  <si>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</si>
  <si>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</si>
  <si>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</si>
  <si>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</si>
  <si>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</si>
  <si>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</si>
  <si>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</si>
  <si>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</si>
  <si>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</si>
  <si>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</si>
  <si>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</si>
  <si>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</si>
  <si>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</si>
  <si>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</si>
  <si>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</si>
  <si>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</si>
  <si>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</si>
  <si>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</si>
  <si>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</si>
  <si>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</si>
  <si>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</si>
  <si>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</si>
  <si>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</si>
  <si>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</si>
  <si>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</si>
  <si>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</si>
  <si>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</si>
  <si>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</si>
  <si>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</si>
  <si>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</si>
  <si>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</si>
  <si>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</si>
  <si>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</si>
  <si>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</si>
  <si>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</si>
  <si>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</si>
  <si>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</si>
  <si>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</si>
  <si>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</si>
  <si>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</si>
  <si>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</si>
  <si>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</si>
  <si>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</si>
  <si>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</si>
  <si>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</si>
  <si>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</si>
  <si>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</si>
  <si>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</si>
  <si>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</si>
  <si>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</si>
  <si>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</si>
  <si>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</si>
  <si>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</si>
  <si>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</si>
  <si>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</si>
  <si>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</si>
  <si>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</si>
  <si>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</si>
  <si>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</si>
  <si>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</si>
  <si>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</si>
  <si>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</si>
  <si>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</si>
  <si>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</si>
  <si>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</si>
  <si>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</si>
  <si>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</si>
  <si>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</si>
  <si>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</si>
  <si>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</si>
  <si>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</si>
  <si>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</si>
  <si>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</si>
  <si>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</si>
  <si>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</si>
  <si>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</si>
  <si>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</si>
  <si>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</si>
  <si>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</si>
  <si>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</si>
  <si>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</si>
  <si>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</si>
  <si>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</si>
  <si>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</si>
  <si>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</si>
  <si>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</si>
  <si>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</si>
  <si>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</si>
  <si>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</si>
  <si>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</si>
  <si>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</si>
  <si>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</si>
  <si>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</si>
  <si>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</si>
  <si>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</si>
  <si>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</si>
  <si>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</si>
  <si>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</si>
  <si>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</si>
  <si>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</si>
  <si>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</si>
  <si>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</si>
  <si>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</si>
  <si>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</si>
  <si>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</si>
  <si>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</si>
  <si>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</si>
  <si>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</si>
  <si>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</si>
  <si>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</si>
  <si>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</si>
  <si>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</si>
  <si>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</si>
  <si>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</si>
  <si>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</si>
  <si>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</si>
  <si>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</si>
  <si>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</si>
  <si>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</si>
  <si>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</si>
  <si>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</si>
  <si>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</si>
  <si>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</si>
  <si>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</si>
  <si>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</si>
  <si>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</si>
  <si>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</si>
  <si>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</si>
  <si>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</si>
  <si>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</si>
  <si>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</si>
  <si>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</si>
  <si>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</si>
  <si>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</si>
  <si>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</si>
  <si>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</si>
  <si>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</si>
  <si>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</si>
  <si>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</si>
  <si>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</si>
  <si>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</si>
  <si>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</si>
  <si>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</si>
  <si>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</si>
  <si>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</si>
  <si>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</si>
  <si>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</si>
  <si>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</si>
  <si>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</si>
  <si>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</si>
  <si>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</si>
  <si>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</si>
  <si>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</si>
  <si>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</si>
  <si>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</si>
  <si>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</si>
  <si>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</si>
  <si>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</si>
  <si>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</si>
  <si>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</si>
  <si>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</si>
  <si>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</si>
  <si>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</si>
  <si>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</si>
  <si>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</si>
  <si>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</si>
  <si>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</si>
  <si>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</si>
  <si>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</si>
  <si>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</si>
  <si>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</si>
  <si>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</si>
  <si>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</si>
  <si>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</si>
  <si>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</si>
  <si>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</si>
  <si>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</si>
  <si>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</si>
  <si>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</si>
  <si>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</si>
  <si>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</si>
  <si>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</si>
  <si>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</si>
  <si>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</si>
  <si>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</si>
  <si>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</si>
  <si>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</si>
  <si>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</si>
  <si>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</si>
  <si>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</si>
  <si>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</si>
  <si>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</si>
  <si>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</si>
  <si>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</si>
  <si>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</si>
  <si>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</si>
  <si>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</si>
  <si>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</si>
  <si>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</si>
  <si>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</si>
  <si>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</si>
  <si>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</si>
  <si>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</si>
  <si>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</si>
  <si>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</si>
  <si>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</si>
  <si>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</si>
  <si>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</si>
  <si>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</si>
  <si>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</si>
  <si>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</si>
  <si>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</si>
  <si>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</si>
  <si>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</si>
  <si>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</si>
  <si>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</si>
  <si>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</si>
  <si>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</si>
  <si>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</si>
  <si>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</si>
  <si>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</si>
  <si>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</si>
  <si>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</si>
  <si>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</si>
  <si>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</si>
  <si>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</si>
  <si>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</si>
  <si>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</si>
  <si>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</si>
  <si>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</si>
  <si>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</si>
  <si>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</si>
  <si>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</si>
  <si>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</si>
  <si>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</si>
  <si>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</si>
  <si>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</si>
  <si>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</si>
  <si>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</si>
  <si>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</si>
  <si>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</si>
  <si>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</si>
  <si>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</si>
  <si>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</si>
  <si>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</si>
  <si>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</si>
  <si>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</si>
  <si>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</si>
  <si>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</si>
  <si>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</si>
  <si>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</si>
  <si>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</si>
  <si>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</si>
  <si>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</si>
  <si>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</si>
  <si>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</si>
  <si>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</si>
  <si>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</si>
  <si>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</si>
  <si>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</si>
  <si>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</si>
  <si>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</si>
  <si>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</si>
  <si>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</si>
  <si>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</si>
  <si>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</si>
  <si>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</si>
  <si>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</si>
  <si>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</si>
  <si>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</si>
  <si>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</si>
  <si>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</si>
  <si>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</si>
  <si>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</si>
  <si>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</si>
  <si>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</si>
  <si>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</si>
  <si>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</si>
  <si>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</si>
  <si>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</si>
  <si>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</si>
  <si>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</si>
  <si>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</si>
  <si>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</si>
  <si>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</si>
  <si>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</si>
  <si>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</si>
  <si>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</si>
  <si>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</si>
  <si>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</si>
  <si>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</si>
  <si>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</si>
  <si>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</si>
  <si>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</si>
  <si>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</si>
  <si>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</si>
  <si>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</si>
  <si>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</si>
  <si>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</si>
  <si>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</si>
  <si>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</si>
  <si>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</si>
  <si>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</si>
  <si>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</si>
  <si>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</si>
  <si>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</si>
  <si>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</si>
  <si>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</si>
  <si>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</si>
  <si>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</si>
  <si>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</si>
  <si>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</si>
  <si>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</si>
  <si>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</si>
  <si>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</si>
  <si>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</si>
  <si>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</si>
  <si>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</si>
  <si>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</si>
  <si>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</si>
  <si>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</si>
  <si>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</si>
  <si>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</si>
  <si>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</si>
  <si>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</si>
  <si>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</si>
  <si>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</si>
  <si>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</si>
  <si>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</si>
  <si>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</si>
  <si>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</si>
  <si>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</si>
  <si>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</si>
  <si>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</si>
  <si>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</si>
  <si>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</si>
  <si>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</si>
  <si>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</si>
  <si>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</si>
  <si>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</si>
  <si>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</si>
  <si>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</si>
  <si>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</si>
  <si>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</si>
  <si>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</si>
  <si>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</si>
  <si>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</si>
  <si>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</si>
  <si>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</si>
  <si>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</si>
  <si>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</si>
  <si>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</si>
  <si>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</si>
  <si>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</si>
  <si>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</si>
  <si>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</si>
  <si>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</si>
  <si>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</si>
  <si>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</si>
  <si>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</si>
  <si>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</si>
  <si>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</si>
  <si>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</si>
  <si>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</si>
  <si>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</si>
  <si>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</si>
  <si>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</si>
  <si>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</si>
  <si>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</si>
  <si>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</si>
  <si>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</si>
  <si>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</si>
  <si>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</si>
  <si>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</si>
  <si>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</si>
  <si>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</si>
  <si>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</si>
  <si>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</si>
  <si>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</si>
  <si>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</si>
  <si>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</si>
  <si>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</si>
  <si>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</si>
  <si>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</si>
  <si>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</si>
  <si>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</si>
  <si>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</si>
  <si>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</si>
  <si>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</si>
  <si>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</si>
  <si>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</si>
  <si>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</si>
  <si>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</si>
  <si>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</si>
  <si>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</si>
  <si>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</si>
  <si>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</si>
  <si>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</si>
  <si>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</si>
  <si>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</si>
  <si>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</si>
  <si>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</si>
  <si>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</si>
  <si>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</si>
  <si>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</si>
  <si>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</si>
  <si>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</si>
  <si>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</si>
  <si>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</si>
  <si>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</si>
  <si>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</si>
  <si>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</si>
  <si>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</si>
  <si>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</si>
  <si>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</si>
  <si>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</si>
  <si>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</si>
  <si>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</si>
  <si>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</si>
  <si>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</si>
  <si>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</si>
  <si>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</si>
  <si>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</si>
  <si>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</si>
  <si>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</si>
  <si>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</si>
  <si>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</si>
  <si>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</si>
  <si>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</si>
  <si>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</si>
  <si>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</si>
  <si>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</si>
  <si>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</si>
  <si>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</si>
  <si>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</si>
  <si>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</si>
  <si>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</si>
  <si>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</si>
  <si>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</si>
  <si>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</si>
  <si>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</si>
  <si>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</si>
  <si>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</si>
  <si>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</si>
  <si>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</si>
  <si>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</si>
  <si>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</si>
  <si>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</si>
  <si>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</si>
  <si>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</si>
  <si>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</si>
  <si>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</si>
  <si>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</si>
  <si>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</si>
  <si>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</si>
  <si>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</si>
  <si>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</si>
  <si>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</si>
  <si>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</si>
  <si>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</si>
  <si>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</si>
  <si>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</si>
  <si>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</si>
  <si>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</si>
  <si>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</si>
  <si>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</si>
  <si>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</si>
  <si>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</si>
  <si>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</si>
  <si>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</si>
  <si>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</si>
  <si>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</si>
  <si>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</si>
  <si>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</si>
  <si>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</si>
  <si>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</si>
  <si>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</si>
  <si>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</si>
  <si>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</si>
  <si>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</si>
  <si>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</si>
  <si>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</si>
  <si>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</si>
  <si>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</si>
  <si>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</si>
  <si>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</si>
  <si>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</si>
  <si>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</si>
  <si>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</si>
  <si>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</si>
  <si>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</si>
  <si>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</si>
  <si>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</si>
  <si>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</si>
  <si>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</si>
  <si>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</si>
  <si>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</si>
  <si>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</si>
  <si>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</si>
  <si>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</si>
  <si>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</si>
  <si>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</si>
  <si>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</si>
  <si>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</si>
  <si>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</si>
  <si>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</si>
  <si>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</si>
  <si>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</si>
  <si>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</si>
  <si>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</si>
  <si>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</si>
  <si>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</si>
  <si>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</si>
  <si>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</si>
  <si>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</si>
  <si>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</si>
  <si>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</si>
  <si>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</si>
  <si>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</si>
  <si>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</si>
  <si>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</si>
  <si>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</si>
  <si>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</si>
  <si>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</si>
  <si>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</si>
  <si>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</si>
  <si>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</si>
  <si>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</si>
  <si>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</si>
  <si>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</si>
  <si>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</si>
  <si>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</si>
  <si>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</si>
  <si>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</si>
  <si>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</si>
  <si>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</si>
  <si>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</si>
  <si>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</si>
  <si>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</si>
  <si>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</si>
  <si>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</si>
  <si>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</si>
  <si>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</si>
  <si>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</si>
  <si>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</si>
  <si>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</si>
  <si>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</si>
  <si>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</si>
  <si>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</si>
  <si>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</si>
  <si>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</si>
  <si>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</si>
  <si>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</si>
  <si>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</si>
  <si>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</si>
  <si>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</si>
  <si>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</si>
  <si>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</si>
  <si>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</si>
  <si>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</si>
  <si>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</si>
  <si>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</si>
  <si>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</si>
  <si>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</si>
  <si>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</si>
  <si>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</si>
  <si>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</si>
  <si>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</si>
  <si>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</si>
  <si>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</si>
  <si>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</si>
  <si>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</si>
  <si>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</si>
  <si>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</si>
  <si>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</si>
  <si>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</si>
  <si>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</si>
  <si>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</si>
  <si>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</si>
  <si>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</si>
  <si>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</si>
  <si>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</si>
  <si>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</si>
  <si>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</si>
  <si>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</si>
  <si>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</si>
  <si>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</si>
  <si>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</si>
  <si>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</si>
  <si>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</si>
  <si>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</si>
  <si>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</si>
  <si>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</si>
  <si>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</si>
  <si>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</si>
  <si>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</si>
  <si>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</si>
  <si>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</si>
  <si>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</si>
  <si>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</si>
  <si>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</si>
  <si>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</si>
  <si>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</si>
  <si>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</si>
  <si>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</si>
  <si>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</si>
  <si>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</si>
  <si>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</si>
  <si>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</si>
  <si>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</si>
  <si>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</si>
  <si>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</si>
  <si>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</si>
  <si>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</si>
  <si>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</si>
  <si>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</si>
  <si>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</si>
  <si>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</si>
  <si>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</si>
  <si>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</si>
  <si>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</si>
  <si>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</si>
  <si>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</si>
  <si>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</si>
  <si>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</si>
  <si>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</si>
  <si>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</si>
  <si>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</si>
  <si>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</si>
  <si>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</si>
  <si>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</si>
  <si>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</si>
  <si>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</si>
  <si>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</si>
  <si>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</si>
  <si>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</si>
  <si>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</si>
  <si>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</si>
  <si>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</si>
  <si>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</si>
  <si>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</si>
  <si>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</si>
  <si>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</si>
  <si>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</si>
  <si>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</si>
  <si>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</si>
  <si>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</si>
  <si>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</si>
  <si>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</si>
  <si>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</si>
  <si>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</si>
  <si>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</si>
  <si>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</si>
  <si>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</si>
  <si>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</si>
  <si>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</si>
  <si>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</si>
  <si>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</si>
  <si>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</si>
  <si>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</si>
  <si>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</si>
  <si>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</si>
  <si>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</si>
  <si>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</si>
  <si>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</si>
  <si>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</si>
  <si>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</si>
  <si>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</si>
  <si>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</si>
  <si>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</si>
  <si>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</si>
  <si>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</si>
  <si>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</si>
  <si>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</si>
  <si>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</si>
  <si>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</si>
  <si>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</si>
  <si>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</si>
  <si>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</si>
  <si>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</si>
  <si>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</si>
  <si>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</si>
  <si>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</si>
  <si>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</si>
  <si>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</si>
  <si>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</si>
  <si>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</si>
  <si>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</si>
  <si>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</si>
  <si>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</si>
  <si>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</si>
  <si>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</si>
  <si>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</si>
  <si>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</si>
  <si>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</si>
  <si>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</si>
  <si>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</si>
  <si>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</si>
  <si>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</si>
  <si>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</si>
  <si>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</si>
  <si>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</si>
  <si>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</si>
  <si>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</si>
  <si>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</si>
  <si>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</si>
  <si>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</si>
  <si>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</si>
  <si>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</si>
  <si>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</si>
  <si>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</si>
  <si>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</si>
  <si>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</si>
  <si>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</si>
  <si>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</si>
  <si>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</si>
  <si>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</si>
  <si>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</si>
  <si>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</si>
  <si>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</si>
  <si>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</si>
  <si>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</si>
  <si>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</si>
  <si>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</si>
  <si>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</si>
  <si>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</si>
  <si>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</si>
  <si>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</si>
  <si>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</si>
  <si>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</si>
  <si>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</si>
  <si>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</si>
  <si>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</si>
  <si>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</si>
  <si>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</si>
  <si>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</si>
  <si>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</si>
  <si>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</si>
  <si>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</si>
  <si>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</si>
  <si>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</si>
  <si>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</si>
  <si>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</si>
  <si>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</si>
  <si>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</si>
  <si>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</si>
  <si>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</si>
  <si>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</si>
  <si>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</si>
  <si>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</si>
  <si>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</si>
  <si>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</si>
  <si>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</si>
  <si>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</si>
  <si>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</si>
  <si>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</si>
  <si>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</si>
  <si>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</si>
  <si>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</si>
  <si>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</si>
  <si>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</si>
  <si>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</si>
  <si>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</si>
  <si>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</si>
  <si>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</si>
  <si>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</si>
  <si>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</si>
  <si>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</si>
  <si>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</si>
  <si>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</si>
  <si>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</si>
  <si>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</si>
  <si>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</si>
  <si>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</si>
  <si>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</si>
  <si>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</si>
  <si>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</si>
  <si>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</si>
  <si>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</si>
  <si>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</si>
  <si>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</si>
  <si>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</si>
  <si>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</si>
  <si>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</si>
  <si>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</si>
  <si>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</si>
  <si>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</si>
  <si>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</si>
  <si>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</si>
  <si>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</si>
  <si>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</si>
  <si>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</si>
  <si>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</si>
  <si>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</si>
  <si>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</si>
  <si>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</si>
  <si>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</si>
  <si>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</si>
  <si>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</si>
  <si>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</si>
  <si>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</si>
  <si>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</si>
  <si>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</si>
  <si>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</si>
  <si>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</si>
  <si>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</si>
  <si>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</si>
  <si>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</si>
  <si>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</si>
  <si>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</si>
  <si>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</si>
  <si>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</si>
  <si>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</si>
  <si>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</si>
  <si>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</si>
  <si>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</si>
  <si>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</si>
  <si>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</si>
  <si>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</si>
  <si>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</si>
  <si>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</si>
  <si>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</si>
  <si>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</si>
  <si>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</si>
  <si>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</si>
  <si>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</si>
  <si>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</si>
  <si>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</si>
  <si>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</si>
  <si>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</si>
  <si>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</si>
  <si>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</si>
  <si>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</si>
  <si>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</si>
  <si>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</si>
  <si>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</si>
  <si>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</si>
  <si>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</si>
  <si>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</si>
  <si>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</si>
  <si>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</si>
  <si>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</si>
  <si>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</si>
  <si>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</si>
  <si>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</si>
  <si>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</si>
  <si>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</si>
  <si>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</si>
  <si>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</si>
  <si>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</si>
  <si>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</si>
  <si>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</si>
  <si>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</si>
  <si>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</si>
  <si>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</si>
  <si>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</si>
  <si>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</si>
  <si>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</si>
  <si>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</si>
  <si>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</si>
  <si>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</si>
  <si>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</si>
  <si>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</si>
  <si>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</si>
  <si>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</si>
  <si>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</si>
  <si>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</si>
  <si>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</si>
  <si>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</si>
  <si>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</si>
  <si>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</si>
  <si>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</si>
  <si>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</si>
  <si>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</si>
  <si>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</si>
  <si>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</si>
  <si>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</si>
  <si>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</si>
  <si>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</si>
  <si>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</si>
  <si>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</si>
  <si>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</si>
  <si>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</si>
  <si>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</si>
  <si>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</si>
  <si>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</si>
  <si>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</si>
  <si>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</si>
  <si>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</si>
  <si>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</si>
  <si>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</si>
  <si>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</si>
  <si>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</si>
  <si>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</si>
  <si>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</si>
  <si>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</si>
  <si>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</si>
  <si>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</si>
  <si>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</si>
  <si>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</si>
  <si>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</si>
  <si>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</si>
  <si>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</si>
  <si>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</si>
  <si>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</si>
  <si>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</si>
  <si>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</si>
  <si>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</si>
  <si>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</si>
  <si>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</si>
  <si>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</si>
  <si>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</si>
  <si>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</si>
  <si>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</si>
  <si>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</si>
  <si>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</si>
  <si>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</si>
  <si>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</si>
  <si>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</si>
  <si>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</si>
  <si>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</si>
  <si>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</si>
  <si>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</si>
  <si>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</si>
  <si>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</si>
  <si>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</si>
  <si>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</si>
  <si>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</si>
  <si>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</si>
  <si>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</si>
  <si>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</si>
  <si>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</si>
  <si>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</si>
  <si>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</si>
  <si>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</si>
  <si>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</si>
  <si>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</si>
  <si>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</si>
  <si>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</si>
  <si>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</si>
  <si>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</si>
  <si>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</si>
  <si>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</si>
  <si>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</si>
  <si>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</si>
  <si>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</si>
  <si>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</si>
  <si>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</si>
  <si>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</si>
  <si>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</si>
  <si>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</si>
  <si>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</si>
  <si>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</si>
  <si>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</si>
  <si>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</si>
  <si>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</si>
  <si>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</si>
  <si>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</si>
  <si>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</si>
  <si>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</si>
  <si>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</si>
  <si>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</si>
  <si>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</si>
  <si>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</si>
  <si>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</si>
  <si>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</si>
  <si>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</si>
  <si>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</si>
  <si>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</si>
  <si>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</si>
  <si>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</si>
  <si>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</si>
  <si>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</si>
  <si>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</si>
  <si>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</si>
  <si>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</si>
  <si>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</si>
  <si>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</si>
  <si>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</si>
  <si>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</si>
  <si>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</si>
  <si>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</si>
  <si>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</si>
  <si>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</si>
  <si>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</si>
  <si>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</si>
  <si>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</si>
  <si>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</si>
  <si>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</si>
  <si>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</si>
  <si>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</si>
  <si>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</si>
  <si>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</si>
  <si>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</si>
  <si>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</si>
  <si>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</si>
  <si>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</si>
  <si>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</si>
  <si>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</si>
  <si>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</si>
  <si>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</si>
  <si>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</si>
  <si>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</si>
  <si>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</si>
  <si>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</si>
  <si>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</si>
  <si>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</si>
  <si>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</si>
  <si>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</si>
  <si>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</si>
  <si>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</si>
  <si>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</si>
  <si>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</si>
  <si>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</si>
  <si>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</si>
  <si>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</si>
  <si>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</si>
  <si>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</si>
  <si>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</si>
  <si>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</si>
  <si>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</si>
  <si>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</si>
  <si>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</si>
  <si>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</si>
  <si>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</si>
  <si>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</si>
  <si>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</si>
  <si>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</si>
  <si>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</si>
  <si>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</si>
  <si>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</si>
  <si>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</si>
  <si>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</si>
  <si>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</si>
  <si>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</si>
  <si>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</si>
  <si>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</si>
  <si>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</si>
  <si>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</si>
  <si>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</si>
  <si>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</si>
  <si>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</si>
  <si>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</si>
  <si>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</si>
  <si>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</si>
  <si>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</si>
  <si>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</si>
  <si>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</si>
  <si>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</si>
  <si>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</si>
  <si>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</si>
  <si>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</si>
  <si>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</si>
  <si>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</si>
  <si>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</si>
  <si>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</si>
  <si>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</si>
  <si>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</si>
  <si>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</si>
  <si>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</si>
  <si>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</si>
  <si>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</si>
  <si>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</si>
  <si>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</si>
  <si>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</si>
  <si>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</si>
  <si>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</si>
  <si>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</si>
  <si>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</si>
  <si>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</si>
  <si>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</si>
  <si>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</si>
  <si>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</si>
  <si>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</si>
  <si>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</si>
  <si>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</si>
  <si>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</si>
  <si>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</si>
  <si>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</si>
  <si>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</si>
  <si>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</si>
  <si>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</si>
  <si>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</si>
  <si>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</si>
  <si>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</si>
  <si>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</si>
  <si>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</si>
  <si>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</si>
  <si>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</si>
  <si>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</si>
  <si>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</si>
  <si>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</si>
  <si>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</si>
  <si>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</si>
  <si>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</si>
  <si>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</si>
  <si>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</si>
  <si>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</si>
  <si>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</si>
  <si>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</si>
  <si>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</si>
  <si>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</si>
  <si>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</si>
  <si>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</si>
  <si>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</si>
  <si>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</si>
  <si>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</si>
  <si>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</si>
  <si>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</si>
  <si>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</si>
  <si>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</si>
  <si>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</si>
  <si>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</si>
  <si>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</si>
  <si>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</si>
  <si>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</si>
  <si>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</si>
  <si>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</si>
  <si>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</si>
  <si>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</si>
  <si>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</si>
  <si>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</si>
  <si>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</si>
  <si>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</si>
  <si>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</si>
  <si>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</si>
  <si>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</si>
  <si>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</si>
  <si>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</si>
  <si>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</si>
  <si>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</si>
  <si>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</si>
  <si>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</si>
  <si>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</si>
  <si>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</si>
  <si>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</si>
  <si>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</si>
  <si>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</si>
  <si>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</si>
  <si>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</si>
  <si>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</si>
  <si>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</si>
  <si>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</si>
  <si>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</si>
  <si>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</si>
  <si>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</si>
  <si>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</si>
  <si>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</si>
  <si>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</si>
  <si>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</si>
  <si>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</si>
  <si>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</si>
  <si>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</si>
  <si>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</si>
  <si>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</si>
  <si>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</si>
  <si>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</si>
  <si>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</si>
  <si>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</si>
  <si>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</si>
  <si>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</si>
  <si>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</si>
  <si>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</si>
  <si>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</si>
  <si>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</si>
  <si>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</si>
  <si>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</si>
  <si>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</si>
  <si>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</si>
  <si>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</si>
  <si>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</si>
  <si>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</si>
  <si>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</si>
  <si>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</si>
  <si>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</si>
  <si>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</si>
  <si>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</si>
  <si>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</si>
  <si>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</si>
  <si>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</si>
  <si>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</si>
  <si>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</si>
  <si>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</si>
  <si>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</si>
  <si>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</si>
  <si>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</si>
  <si>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</si>
  <si>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</si>
  <si>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</si>
  <si>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</si>
  <si>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</si>
  <si>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</si>
  <si>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</si>
  <si>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</si>
  <si>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</si>
  <si>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</si>
  <si>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</si>
  <si>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</si>
  <si>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</si>
  <si>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</si>
  <si>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</si>
  <si>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</si>
  <si>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</si>
  <si>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</si>
  <si>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</si>
  <si>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</si>
  <si>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</si>
  <si>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</si>
  <si>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</si>
  <si>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</si>
  <si>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</si>
  <si>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</si>
  <si>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</si>
  <si>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</si>
  <si>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</si>
  <si>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</si>
  <si>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</si>
  <si>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</si>
  <si>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</si>
  <si>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</si>
  <si>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</si>
  <si>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</si>
  <si>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</si>
  <si>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</si>
  <si>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</si>
  <si>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</si>
  <si>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</si>
  <si>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</si>
  <si>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</si>
  <si>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</si>
  <si>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</si>
  <si>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</si>
  <si>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</si>
  <si>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</si>
  <si>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</si>
  <si>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</si>
  <si>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</si>
  <si>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</si>
  <si>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</si>
  <si>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</si>
  <si>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</si>
  <si>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</si>
  <si>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</si>
  <si>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</si>
  <si>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</si>
  <si>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</si>
  <si>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</si>
  <si>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</si>
  <si>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</si>
  <si>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</si>
  <si>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</si>
  <si>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</si>
  <si>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</si>
  <si>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</si>
  <si>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</si>
  <si>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</si>
  <si>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</si>
  <si>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</si>
  <si>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</si>
  <si>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</si>
  <si>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</si>
  <si>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</si>
  <si>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</si>
  <si>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</si>
  <si>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</si>
  <si>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</si>
  <si>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</si>
  <si>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</si>
  <si>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</si>
  <si>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</si>
  <si>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</si>
  <si>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</si>
  <si>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</si>
  <si>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</si>
  <si>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</si>
  <si>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</si>
  <si>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</si>
  <si>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</si>
  <si>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</si>
  <si>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</si>
  <si>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</si>
  <si>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</si>
  <si>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</si>
  <si>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</si>
  <si>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</si>
  <si>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</si>
  <si>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</si>
  <si>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</si>
  <si>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</si>
  <si>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</si>
  <si>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</si>
  <si>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</si>
  <si>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</si>
  <si>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</si>
  <si>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</si>
  <si>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</si>
  <si>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</si>
  <si>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</si>
  <si>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</si>
  <si>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</si>
  <si>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</si>
  <si>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</si>
  <si>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</si>
  <si>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</si>
  <si>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</si>
  <si>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</si>
  <si>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</si>
  <si>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</si>
  <si>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</si>
  <si>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</si>
  <si>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</si>
  <si>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</si>
  <si>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</si>
  <si>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</si>
  <si>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</si>
  <si>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</si>
  <si>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</si>
  <si>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</si>
  <si>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</si>
  <si>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</si>
  <si>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</si>
  <si>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</si>
  <si>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</si>
  <si>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</si>
  <si>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</si>
  <si>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</si>
  <si>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</si>
  <si>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</si>
  <si>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</si>
  <si>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</si>
  <si>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</si>
  <si>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</si>
  <si>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</si>
  <si>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</si>
  <si>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</si>
  <si>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</si>
  <si>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</si>
  <si>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</si>
  <si>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</si>
  <si>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</si>
  <si>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</si>
  <si>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</si>
  <si>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</si>
  <si>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</si>
  <si>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</si>
  <si>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</si>
  <si>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</si>
  <si>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</si>
  <si>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</si>
  <si>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</si>
  <si>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</si>
  <si>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</si>
  <si>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</si>
  <si>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</si>
  <si>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</si>
  <si>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</si>
  <si>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</si>
  <si>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</si>
  <si>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</si>
  <si>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</si>
  <si>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</si>
  <si>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</si>
  <si>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</si>
  <si>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</si>
  <si>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</si>
  <si>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</si>
  <si>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</si>
  <si>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</si>
  <si>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</si>
  <si>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</si>
  <si>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</si>
  <si>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</si>
  <si>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</si>
  <si>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</si>
  <si>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</si>
  <si>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</si>
  <si>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</si>
  <si>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</si>
  <si>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</si>
  <si>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</si>
  <si>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</si>
  <si>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</si>
  <si>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</si>
  <si>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</si>
  <si>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</si>
  <si>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</si>
  <si>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</si>
  <si>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</si>
  <si>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</si>
  <si>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</si>
  <si>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</si>
  <si>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</si>
  <si>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</si>
  <si>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</si>
  <si>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</si>
  <si>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</si>
  <si>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</si>
  <si>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</si>
  <si>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</si>
  <si>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</si>
  <si>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</si>
  <si>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</si>
  <si>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</si>
  <si>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</si>
  <si>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</si>
  <si>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</si>
  <si>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</si>
  <si>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</si>
  <si>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</si>
  <si>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</si>
  <si>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</si>
  <si>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</si>
  <si>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</si>
  <si>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</si>
  <si>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</si>
  <si>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</si>
  <si>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</si>
  <si>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</si>
  <si>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</si>
  <si>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</si>
  <si>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</si>
  <si>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</si>
  <si>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</si>
  <si>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</si>
  <si>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</si>
  <si>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</si>
  <si>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</si>
  <si>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</si>
  <si>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</si>
  <si>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</si>
  <si>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</si>
  <si>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</si>
  <si>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</si>
  <si>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</si>
  <si>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</si>
  <si>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</si>
  <si>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</si>
  <si>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</si>
  <si>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</si>
  <si>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</si>
  <si>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</si>
  <si>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</si>
  <si>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</si>
  <si>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</si>
  <si>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</si>
  <si>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</si>
  <si>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</si>
  <si>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</si>
  <si>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</si>
  <si>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</si>
  <si>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</si>
  <si>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</si>
  <si>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</si>
  <si>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</si>
  <si>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</si>
  <si>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</si>
  <si>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</si>
  <si>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</si>
  <si>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</si>
  <si>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</si>
  <si>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</si>
  <si>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</si>
  <si>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</si>
  <si>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</si>
  <si>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</si>
  <si>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</si>
  <si>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</si>
  <si>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</si>
  <si>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</si>
  <si>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</si>
  <si>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</si>
  <si>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</si>
  <si>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</si>
  <si>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</si>
  <si>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</si>
  <si>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</si>
  <si>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</si>
  <si>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</si>
  <si>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</si>
  <si>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</si>
  <si>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</si>
  <si>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</si>
  <si>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</si>
  <si>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</si>
  <si>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</si>
  <si>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</si>
  <si>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</si>
  <si>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</si>
  <si>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</si>
  <si>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</si>
  <si>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</si>
  <si>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</si>
  <si>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</si>
  <si>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</si>
  <si>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</si>
  <si>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</si>
  <si>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</si>
  <si>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</si>
  <si>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</si>
  <si>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</si>
  <si>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</si>
  <si>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</si>
  <si>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</si>
  <si>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</si>
  <si>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</si>
  <si>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</si>
  <si>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</si>
  <si>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</si>
  <si>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</si>
  <si>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</si>
  <si>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</si>
  <si>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</si>
  <si>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</si>
  <si>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</si>
  <si>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</si>
  <si>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</si>
  <si>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</si>
  <si>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</si>
  <si>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</si>
  <si>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</si>
  <si>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</si>
  <si>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</si>
  <si>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</si>
  <si>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</si>
  <si>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</si>
  <si>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</si>
  <si>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</si>
  <si>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</si>
  <si>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</si>
  <si>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</si>
  <si>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</si>
  <si>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</si>
  <si>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</si>
  <si>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</si>
  <si>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</si>
  <si>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</si>
  <si>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</si>
  <si>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</si>
  <si>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</si>
  <si>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</si>
  <si>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</si>
  <si>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</si>
  <si>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</si>
  <si>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</si>
  <si>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</si>
  <si>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</si>
  <si>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</si>
  <si>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</si>
  <si>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</si>
  <si>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</si>
  <si>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</si>
  <si>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</si>
  <si>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</si>
  <si>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</si>
  <si>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</si>
  <si>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</si>
  <si>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</si>
  <si>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</si>
  <si>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</si>
  <si>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</si>
  <si>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</si>
  <si>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</si>
  <si>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</si>
  <si>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</si>
  <si>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</si>
  <si>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</si>
  <si>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</si>
  <si>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</si>
  <si>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</si>
  <si>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</si>
  <si>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</si>
  <si>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</si>
  <si>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</si>
  <si>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</si>
  <si>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</si>
  <si>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</si>
  <si>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</si>
  <si>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</si>
  <si>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</si>
  <si>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</si>
  <si>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</si>
  <si>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</si>
  <si>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</si>
  <si>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</si>
  <si>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</si>
  <si>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</si>
  <si>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</si>
  <si>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</si>
  <si>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</si>
  <si>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</si>
  <si>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</si>
  <si>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</si>
  <si>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</si>
  <si>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</si>
  <si>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</si>
  <si>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</si>
  <si>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</si>
  <si>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</si>
  <si>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</si>
  <si>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</si>
  <si>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</si>
  <si>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</si>
  <si>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</si>
  <si>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</si>
  <si>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</si>
  <si>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</si>
  <si>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</si>
  <si>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</si>
  <si>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</si>
  <si>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</si>
  <si>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</si>
  <si>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</si>
  <si>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</si>
  <si>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</si>
  <si>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</si>
  <si>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</si>
  <si>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</si>
  <si>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</si>
  <si>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</si>
  <si>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</si>
  <si>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</si>
  <si>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</si>
  <si>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</si>
  <si>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</si>
  <si>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</si>
  <si>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</si>
  <si>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</si>
  <si>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</si>
  <si>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</si>
  <si>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</si>
  <si>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</si>
  <si>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</si>
  <si>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</si>
  <si>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</si>
  <si>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</si>
  <si>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</si>
  <si>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</si>
  <si>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</si>
  <si>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</si>
  <si>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</si>
  <si>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</si>
  <si>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</si>
  <si>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</si>
  <si>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</si>
  <si>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</si>
  <si>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</si>
  <si>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</si>
  <si>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</si>
  <si>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</si>
  <si>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</si>
  <si>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</si>
  <si>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</si>
  <si>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</si>
  <si>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</si>
  <si>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</si>
  <si>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</si>
  <si>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</si>
  <si>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</si>
  <si>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</si>
  <si>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</si>
  <si>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</si>
  <si>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</si>
  <si>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</si>
  <si>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</si>
  <si>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</si>
  <si>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</si>
  <si>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</si>
  <si>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</si>
  <si>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</si>
  <si>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</si>
  <si>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</si>
  <si>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</si>
  <si>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</si>
  <si>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</si>
  <si>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</si>
  <si>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</si>
  <si>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</si>
  <si>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</si>
  <si>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</si>
  <si>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</si>
  <si>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</si>
  <si>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</si>
  <si>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</si>
  <si>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</si>
  <si>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</si>
  <si>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</si>
  <si>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</si>
  <si>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</si>
  <si>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</si>
  <si>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</si>
  <si>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</si>
  <si>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</si>
  <si>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</si>
  <si>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</si>
  <si>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</si>
  <si>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</si>
  <si>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</si>
  <si>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</si>
  <si>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</si>
  <si>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</si>
  <si>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</si>
  <si>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</si>
  <si>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</si>
  <si>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</si>
  <si>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</si>
  <si>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</si>
  <si>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</si>
  <si>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</si>
  <si>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</si>
  <si>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</si>
  <si>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</si>
  <si>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</si>
  <si>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</si>
  <si>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</si>
  <si>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</si>
  <si>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</si>
  <si>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</si>
  <si>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</si>
  <si>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</si>
  <si>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</si>
  <si>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</si>
  <si>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</si>
  <si>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</si>
  <si>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</si>
  <si>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</si>
  <si>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</si>
  <si>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</si>
  <si>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</si>
  <si>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</si>
  <si>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</si>
  <si>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</si>
  <si>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</si>
  <si>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</si>
  <si>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</si>
  <si>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</si>
  <si>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</si>
  <si>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</si>
  <si>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</si>
  <si>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</si>
  <si>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</si>
  <si>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</si>
  <si>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</si>
  <si>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</si>
  <si>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</si>
  <si>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</si>
  <si>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</si>
  <si>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</si>
  <si>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</si>
  <si>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</si>
  <si>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</si>
  <si>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</si>
  <si>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</si>
  <si>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</si>
  <si>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</si>
  <si>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</si>
  <si>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</si>
  <si>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</si>
  <si>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</si>
  <si>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</si>
  <si>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</si>
  <si>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</si>
  <si>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</si>
  <si>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</si>
  <si>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</si>
  <si>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</si>
  <si>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</si>
  <si>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</si>
  <si>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</si>
  <si>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</si>
  <si>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</si>
  <si>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</si>
  <si>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</si>
  <si>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</si>
  <si>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</si>
  <si>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</si>
  <si>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</si>
  <si>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</si>
  <si>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</si>
  <si>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</si>
  <si>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</si>
  <si>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</si>
  <si>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</si>
  <si>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</si>
  <si>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</si>
  <si>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</si>
  <si>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</si>
  <si>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</si>
  <si>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</si>
  <si>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</si>
  <si>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</si>
  <si>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</si>
  <si>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</si>
  <si>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</si>
  <si>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</si>
  <si>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</si>
  <si>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</si>
  <si>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</si>
  <si>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</si>
  <si>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</si>
  <si>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</si>
  <si>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</si>
  <si>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</si>
  <si>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</si>
  <si>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</si>
  <si>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</si>
  <si>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</si>
  <si>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</si>
  <si>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</si>
  <si>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</si>
  <si>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</si>
  <si>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</si>
  <si>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</si>
  <si>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</si>
  <si>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</si>
  <si>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</si>
  <si>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</si>
  <si>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</si>
  <si>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</si>
  <si>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</si>
  <si>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</si>
  <si>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</si>
  <si>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</si>
  <si>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</si>
  <si>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</si>
  <si>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</si>
  <si>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</si>
  <si>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</si>
  <si>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</si>
  <si>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</si>
  <si>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</si>
  <si>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</si>
  <si>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</si>
  <si>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</si>
  <si>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</si>
  <si>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</si>
  <si>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</si>
  <si>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</si>
  <si>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</si>
  <si>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</si>
  <si>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</si>
  <si>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</si>
  <si>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</si>
  <si>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</si>
  <si>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</si>
  <si>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</si>
  <si>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</si>
  <si>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</si>
  <si>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</si>
  <si>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</si>
  <si>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</si>
  <si>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</si>
  <si>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</si>
  <si>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</si>
  <si>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</si>
  <si>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</si>
  <si>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</si>
  <si>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</si>
  <si>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</si>
  <si>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</si>
  <si>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</si>
  <si>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</si>
  <si>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</si>
  <si>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</si>
  <si>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</si>
  <si>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</si>
  <si>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</si>
  <si>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</si>
  <si>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</si>
  <si>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</si>
  <si>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</si>
  <si>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</si>
  <si>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</si>
  <si>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</si>
  <si>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</si>
  <si>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</si>
  <si>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</si>
  <si>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</si>
  <si>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</si>
  <si>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</si>
  <si>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</si>
  <si>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</si>
  <si>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</si>
  <si>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</si>
  <si>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</si>
  <si>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</si>
  <si>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</si>
  <si>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</si>
  <si>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</si>
  <si>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</si>
  <si>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</si>
  <si>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</si>
  <si>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</si>
  <si>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</si>
  <si>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</si>
  <si>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</si>
  <si>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</si>
  <si>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</si>
  <si>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</si>
  <si>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</si>
  <si>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</si>
  <si>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</si>
  <si>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</si>
  <si>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</si>
  <si>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</si>
  <si>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</si>
  <si>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</si>
  <si>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</si>
  <si>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</si>
  <si>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</si>
  <si>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</si>
  <si>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</si>
  <si>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</si>
  <si>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</si>
  <si>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</si>
  <si>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</si>
  <si>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</si>
  <si>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</si>
  <si>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</si>
  <si>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</si>
  <si>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</si>
  <si>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</si>
  <si>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</si>
  <si>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</si>
  <si>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</si>
  <si>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</si>
  <si>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</si>
  <si>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</si>
  <si>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</si>
  <si>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</si>
  <si>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</si>
  <si>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</si>
  <si>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</si>
  <si>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</si>
  <si>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</si>
  <si>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</si>
  <si>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</si>
  <si>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</si>
  <si>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</si>
  <si>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</si>
  <si>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</si>
  <si>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</si>
  <si>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</si>
  <si>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</si>
  <si>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</si>
  <si>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</si>
  <si>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</si>
  <si>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</si>
  <si>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</si>
  <si>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</si>
  <si>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</si>
  <si>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</si>
  <si>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</si>
  <si>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</si>
  <si>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</si>
  <si>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</si>
  <si>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</si>
  <si>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</si>
  <si>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</si>
  <si>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</si>
  <si>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</si>
  <si>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</si>
  <si>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</si>
  <si>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</si>
  <si>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</si>
  <si>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</si>
  <si>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</si>
  <si>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</si>
  <si>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</si>
  <si>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</si>
  <si>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</si>
  <si>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</si>
  <si>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</si>
  <si>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</si>
  <si>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</si>
  <si>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</si>
  <si>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</si>
  <si>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</si>
  <si>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</si>
  <si>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</si>
  <si>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</si>
  <si>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</si>
  <si>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</si>
  <si>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</si>
  <si>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</si>
  <si>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</si>
  <si>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</si>
  <si>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</si>
  <si>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</si>
  <si>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</si>
  <si>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</si>
  <si>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</si>
  <si>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</si>
  <si>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</si>
  <si>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</si>
  <si>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</si>
  <si>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</si>
  <si>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</si>
  <si>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</si>
  <si>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</si>
  <si>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</si>
  <si>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</si>
  <si>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</si>
  <si>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</si>
  <si>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</si>
  <si>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</si>
  <si>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</si>
  <si>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</si>
  <si>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</si>
  <si>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</si>
  <si>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</si>
  <si>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</si>
  <si>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</si>
  <si>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</si>
  <si>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</si>
  <si>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</si>
  <si>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</si>
  <si>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</si>
  <si>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</si>
  <si>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</si>
  <si>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</si>
  <si>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</si>
  <si>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</si>
  <si>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</si>
  <si>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</si>
  <si>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</si>
  <si>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</si>
  <si>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</si>
  <si>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</si>
  <si>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</si>
  <si>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</si>
  <si>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</si>
  <si>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</si>
  <si>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</si>
  <si>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</si>
  <si>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</si>
  <si>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</si>
  <si>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</si>
  <si>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</si>
  <si>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</si>
  <si>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</si>
  <si>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</si>
  <si>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</si>
  <si>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</si>
  <si>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</si>
  <si>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</si>
  <si>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</si>
  <si>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</si>
  <si>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</si>
  <si>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</si>
  <si>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</si>
  <si>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</si>
  <si>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</si>
  <si>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</si>
  <si>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</si>
  <si>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</si>
  <si>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</si>
  <si>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</si>
  <si>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</si>
  <si>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</si>
  <si>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</si>
  <si>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</si>
  <si>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</si>
  <si>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</si>
  <si>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</si>
  <si>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</si>
  <si>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</si>
  <si>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</si>
  <si>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</si>
  <si>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</si>
  <si>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</si>
  <si>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</si>
  <si>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</si>
  <si>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</si>
  <si>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</si>
  <si>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</si>
  <si>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</si>
  <si>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</si>
  <si>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</si>
  <si>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</si>
  <si>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</si>
  <si>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</si>
  <si>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</si>
  <si>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</si>
  <si>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</si>
  <si>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</si>
  <si>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</si>
  <si>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</si>
  <si>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</si>
  <si>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</si>
  <si>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</si>
  <si>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</si>
  <si>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</si>
  <si>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</si>
  <si>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</si>
  <si>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</si>
  <si>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</si>
  <si>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</si>
  <si>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</si>
  <si>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</si>
  <si>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</si>
  <si>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</si>
  <si>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</si>
  <si>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</si>
  <si>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</si>
  <si>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</si>
  <si>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</si>
  <si>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</si>
  <si>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</si>
  <si>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</si>
  <si>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</si>
  <si>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</si>
  <si>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</si>
  <si>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</si>
  <si>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</si>
  <si>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</si>
  <si>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</si>
  <si>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</si>
  <si>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</si>
  <si>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</si>
  <si>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</si>
  <si>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</si>
  <si>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</si>
  <si>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</si>
  <si>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</si>
  <si>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</si>
  <si>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</si>
  <si>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</si>
  <si>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</si>
  <si>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</si>
  <si>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</si>
  <si>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</si>
  <si>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</si>
  <si>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</si>
  <si>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</si>
  <si>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</si>
  <si>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</si>
  <si>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</si>
  <si>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</si>
  <si>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</si>
  <si>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</si>
  <si>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</si>
  <si>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</si>
  <si>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</si>
  <si>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</si>
  <si>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</si>
  <si>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</si>
  <si>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</si>
  <si>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</si>
  <si>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</si>
  <si>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</si>
  <si>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</si>
  <si>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</si>
  <si>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</si>
  <si>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</si>
  <si>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</si>
  <si>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</si>
  <si>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</si>
  <si>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</si>
  <si>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</si>
  <si>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</si>
  <si>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</si>
  <si>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</si>
  <si>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</si>
  <si>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</si>
  <si>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</si>
  <si>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</si>
  <si>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</si>
  <si>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</si>
  <si>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</si>
  <si>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</si>
  <si>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</si>
  <si>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</si>
  <si>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</si>
  <si>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</si>
  <si>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</si>
  <si>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</si>
  <si>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</si>
  <si>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</si>
  <si>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</si>
  <si>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</si>
  <si>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</si>
  <si>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</si>
  <si>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</si>
  <si>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</si>
  <si>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</si>
  <si>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</si>
  <si>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</si>
  <si>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</si>
  <si>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</si>
  <si>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</si>
  <si>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</si>
  <si>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</si>
  <si>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</si>
  <si>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</si>
  <si>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</si>
  <si>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</si>
  <si>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</si>
  <si>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</si>
  <si>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</si>
  <si>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</si>
  <si>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</si>
  <si>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</si>
  <si>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</si>
  <si>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</si>
  <si>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</si>
  <si>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</si>
  <si>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</si>
  <si>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</si>
  <si>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</si>
  <si>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</si>
  <si>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</si>
  <si>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</si>
  <si>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</si>
  <si>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</si>
  <si>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</si>
  <si>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</si>
  <si>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</si>
  <si>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</si>
  <si>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</si>
  <si>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</si>
  <si>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</si>
  <si>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</si>
  <si>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</si>
  <si>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</si>
  <si>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</si>
  <si>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</si>
  <si>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</si>
  <si>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</si>
  <si>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</si>
  <si>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</si>
  <si>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</si>
  <si>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</si>
  <si>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</si>
  <si>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</si>
  <si>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</si>
  <si>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</si>
  <si>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</si>
  <si>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</si>
  <si>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</si>
  <si>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</si>
  <si>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</si>
  <si>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</si>
  <si>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</si>
  <si>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</si>
  <si>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</si>
  <si>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</si>
  <si>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</si>
  <si>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</si>
  <si>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</si>
  <si>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</si>
  <si>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</si>
  <si>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</si>
  <si>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</si>
  <si>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</si>
  <si>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</si>
  <si>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</si>
  <si>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</si>
  <si>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</si>
  <si>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</si>
  <si>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</si>
  <si>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</si>
  <si>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</si>
  <si>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</si>
  <si>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</si>
  <si>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</si>
  <si>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</si>
  <si>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</si>
  <si>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</si>
  <si>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</si>
  <si>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</si>
  <si>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</si>
  <si>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</si>
  <si>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</si>
  <si>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</si>
  <si>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</si>
  <si>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</si>
  <si>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</si>
  <si>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</si>
  <si>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</si>
  <si>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</si>
  <si>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</si>
  <si>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</si>
  <si>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</si>
  <si>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</si>
  <si>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</si>
  <si>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</si>
  <si>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</si>
  <si>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</si>
  <si>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</si>
  <si>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</si>
  <si>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</si>
  <si>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</si>
  <si>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</si>
  <si>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</si>
  <si>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</si>
  <si>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</si>
  <si>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</si>
  <si>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</si>
  <si>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</si>
  <si>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</si>
  <si>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</si>
  <si>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</si>
  <si>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</si>
  <si>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</si>
  <si>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</si>
  <si>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</si>
  <si>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</si>
  <si>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</si>
  <si>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</si>
  <si>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</si>
  <si>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</si>
  <si>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</si>
  <si>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</si>
  <si>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</si>
  <si>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</si>
  <si>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</si>
  <si>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</si>
  <si>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</si>
  <si>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</si>
  <si>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</si>
  <si>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</si>
  <si>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</si>
  <si>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</si>
  <si>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</si>
  <si>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</si>
  <si>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</si>
  <si>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</si>
  <si>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</si>
  <si>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</si>
  <si>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</si>
  <si>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</si>
  <si>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</si>
  <si>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</si>
  <si>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</si>
  <si>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</si>
  <si>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</si>
  <si>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</si>
  <si>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</si>
  <si>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</si>
  <si>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</si>
  <si>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</si>
  <si>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</si>
  <si>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</si>
  <si>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</si>
  <si>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</si>
  <si>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</si>
  <si>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</si>
  <si>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</si>
  <si>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</si>
  <si>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</si>
  <si>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</si>
  <si>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</si>
  <si>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</si>
  <si>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</si>
  <si>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</si>
  <si>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</si>
  <si>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</si>
  <si>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</si>
  <si>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</si>
  <si>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</si>
  <si>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</si>
  <si>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</si>
  <si>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</si>
  <si>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</si>
  <si>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</si>
  <si>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</si>
  <si>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</si>
  <si>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</si>
  <si>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</si>
  <si>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</si>
  <si>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</si>
  <si>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</si>
  <si>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</si>
  <si>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</si>
  <si>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</si>
  <si>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</si>
  <si>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</si>
  <si>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</si>
  <si>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</si>
  <si>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</si>
  <si>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</si>
  <si>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</si>
  <si>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</si>
  <si>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</si>
  <si>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</si>
  <si>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</si>
  <si>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</si>
  <si>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</si>
  <si>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</si>
  <si>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</si>
  <si>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</si>
  <si>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</si>
  <si>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</si>
  <si>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</si>
  <si>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</si>
  <si>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</si>
  <si>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</si>
  <si>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</si>
  <si>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</si>
  <si>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</si>
  <si>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</si>
  <si>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</si>
  <si>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</si>
  <si>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</si>
  <si>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</si>
  <si>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</si>
  <si>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</si>
  <si>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</si>
  <si>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</si>
  <si>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</si>
  <si>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</si>
  <si>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</si>
  <si>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</si>
  <si>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</si>
  <si>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</si>
  <si>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</si>
  <si>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</si>
  <si>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</si>
  <si>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</si>
  <si>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</si>
  <si>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</si>
  <si>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</si>
  <si>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</si>
  <si>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</si>
  <si>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</si>
  <si>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</si>
  <si>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</si>
  <si>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</si>
  <si>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</si>
  <si>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</si>
  <si>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</si>
  <si>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</si>
  <si>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</si>
  <si>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</si>
  <si>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</si>
  <si>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</si>
  <si>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</si>
  <si>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</si>
  <si>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</si>
  <si>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</si>
  <si>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</si>
  <si>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</si>
  <si>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</si>
  <si>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</si>
  <si>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</si>
  <si>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</si>
  <si>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</si>
  <si>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</si>
  <si>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</si>
  <si>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</si>
  <si>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</si>
  <si>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</si>
  <si>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</si>
  <si>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</si>
  <si>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</si>
  <si>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</si>
  <si>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</si>
  <si>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</si>
  <si>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</si>
  <si>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</si>
  <si>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</si>
  <si>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</si>
  <si>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</si>
  <si>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</si>
  <si>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</si>
  <si>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</si>
  <si>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</si>
  <si>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</si>
  <si>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</si>
  <si>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</si>
  <si>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</si>
  <si>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</si>
  <si>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</si>
  <si>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</si>
  <si>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</si>
  <si>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</si>
  <si>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</si>
  <si>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</si>
  <si>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</si>
  <si>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</si>
  <si>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</si>
  <si>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</si>
  <si>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</si>
  <si>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</si>
  <si>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</si>
  <si>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</si>
  <si>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</si>
  <si>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</si>
  <si>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</si>
  <si>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</si>
  <si>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</si>
  <si>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</si>
  <si>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</si>
  <si>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</si>
  <si>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</si>
  <si>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</si>
  <si>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</si>
  <si>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</si>
  <si>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</si>
  <si>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</si>
  <si>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</si>
  <si>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</si>
  <si>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</si>
  <si>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</si>
  <si>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</si>
  <si>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</si>
  <si>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</si>
  <si>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</si>
  <si>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</si>
  <si>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</si>
  <si>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</si>
  <si>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</si>
  <si>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</si>
  <si>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</si>
  <si>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</si>
  <si>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</si>
  <si>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</si>
  <si>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</si>
  <si>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</si>
  <si>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</si>
  <si>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</si>
  <si>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</si>
  <si>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</si>
  <si>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</si>
  <si>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</si>
  <si>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</si>
  <si>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</si>
  <si>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</si>
  <si>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</si>
  <si>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</si>
  <si>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</si>
  <si>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</si>
  <si>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</si>
  <si>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</si>
  <si>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</si>
  <si>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</si>
  <si>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</si>
  <si>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</si>
  <si>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</si>
  <si>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</si>
  <si>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</si>
  <si>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</si>
  <si>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</si>
  <si>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</si>
  <si>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</si>
  <si>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</si>
  <si>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</si>
  <si>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</si>
  <si>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</si>
  <si>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</si>
  <si>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</si>
  <si>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</si>
  <si>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</si>
  <si>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</si>
  <si>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</si>
  <si>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</si>
  <si>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</si>
  <si>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</si>
  <si>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</si>
  <si>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</si>
  <si>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</si>
  <si>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</si>
  <si>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</si>
  <si>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</si>
  <si>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</si>
  <si>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</si>
  <si>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</si>
  <si>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</si>
  <si>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</si>
  <si>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</si>
  <si>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</si>
  <si>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</si>
  <si>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</si>
  <si>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</si>
  <si>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</si>
  <si>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</si>
  <si>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</si>
  <si>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</si>
  <si>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</si>
  <si>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</si>
  <si>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</si>
  <si>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</si>
  <si>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</si>
  <si>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</si>
  <si>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</si>
  <si>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</si>
  <si>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</si>
  <si>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</si>
  <si>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</si>
  <si>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</si>
  <si>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</si>
  <si>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</si>
  <si>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</si>
  <si>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</si>
  <si>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</si>
  <si>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</si>
  <si>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</si>
  <si>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</si>
  <si>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</si>
  <si>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</si>
  <si>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</si>
  <si>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</si>
  <si>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</si>
  <si>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</si>
  <si>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</si>
  <si>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</si>
  <si>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</si>
  <si>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</si>
  <si>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</si>
  <si>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</si>
  <si>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</si>
  <si>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</si>
  <si>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</si>
  <si>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</si>
  <si>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</si>
  <si>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</si>
  <si>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</si>
  <si>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</si>
  <si>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</si>
  <si>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</si>
  <si>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</si>
  <si>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</si>
  <si>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</si>
  <si>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</si>
  <si>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</si>
  <si>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</si>
  <si>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</si>
  <si>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</si>
  <si>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</si>
  <si>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</si>
  <si>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</si>
  <si>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</si>
  <si>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</si>
  <si>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</si>
  <si>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</si>
  <si>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</si>
  <si>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</si>
  <si>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</si>
  <si>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</si>
  <si>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</si>
  <si>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</si>
  <si>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</si>
  <si>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</si>
  <si>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</si>
  <si>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</si>
  <si>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</si>
  <si>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</si>
  <si>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</si>
  <si>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</si>
  <si>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</si>
  <si>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</si>
  <si>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</si>
  <si>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</si>
  <si>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</si>
  <si>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</si>
  <si>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</si>
  <si>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</si>
  <si>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</si>
  <si>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</si>
  <si>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</si>
  <si>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</si>
  <si>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</si>
  <si>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</si>
  <si>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</si>
  <si>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</si>
  <si>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</si>
  <si>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</si>
  <si>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</si>
  <si>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</si>
  <si>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</si>
  <si>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</si>
  <si>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</si>
  <si>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</si>
  <si>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</si>
  <si>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</si>
  <si>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</si>
  <si>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</si>
  <si>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</si>
  <si>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</si>
  <si>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</si>
  <si>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</si>
  <si>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</si>
  <si>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</si>
  <si>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</si>
  <si>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</si>
  <si>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</si>
  <si>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</si>
  <si>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</si>
  <si>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</si>
  <si>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</si>
  <si>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</si>
  <si>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</si>
  <si>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</si>
  <si>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</si>
  <si>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</si>
  <si>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</si>
  <si>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</si>
  <si>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</si>
  <si>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</si>
  <si>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</si>
  <si>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</si>
  <si>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</si>
  <si>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</si>
  <si>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</si>
  <si>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</si>
  <si>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</si>
  <si>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</si>
  <si>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</si>
  <si>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</si>
  <si>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</si>
  <si>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</si>
  <si>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</si>
  <si>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</si>
  <si>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</si>
  <si>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</si>
  <si>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</si>
  <si>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</si>
  <si>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</si>
  <si>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</si>
  <si>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</si>
  <si>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</si>
  <si>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</si>
  <si>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</si>
  <si>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</si>
  <si>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</si>
  <si>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</si>
  <si>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</si>
  <si>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</si>
  <si>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</si>
  <si>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</si>
  <si>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</si>
  <si>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</si>
  <si>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</si>
  <si>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</si>
  <si>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</si>
  <si>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</si>
  <si>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</si>
  <si>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</si>
  <si>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</si>
  <si>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</si>
  <si>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</si>
  <si>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</si>
  <si>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</si>
  <si>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</si>
  <si>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</si>
  <si>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</si>
  <si>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</si>
  <si>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</si>
  <si>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</si>
  <si>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</si>
  <si>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</si>
  <si>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</si>
  <si>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</si>
  <si>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</si>
  <si>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</si>
  <si>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</si>
  <si>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</si>
  <si>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</si>
  <si>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</si>
  <si>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</si>
  <si>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</si>
  <si>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</si>
  <si>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</si>
  <si>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</si>
  <si>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</si>
  <si>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</si>
  <si>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</si>
  <si>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</si>
  <si>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</si>
  <si>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</si>
  <si>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</si>
  <si>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</si>
  <si>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</si>
  <si>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</si>
  <si>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</si>
  <si>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</si>
  <si>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</si>
  <si>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</si>
  <si>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</si>
  <si>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</si>
  <si>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</si>
  <si>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</si>
  <si>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</si>
  <si>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</si>
  <si>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</si>
  <si>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</si>
  <si>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</si>
  <si>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</si>
  <si>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</si>
  <si>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</si>
  <si>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</si>
  <si>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</si>
  <si>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</si>
  <si>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</si>
  <si>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</si>
  <si>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</si>
  <si>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</si>
  <si>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</si>
  <si>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</si>
  <si>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</si>
  <si>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</si>
  <si>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</si>
  <si>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</si>
  <si>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</si>
  <si>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</si>
  <si>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</si>
  <si>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</si>
  <si>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</si>
  <si>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</si>
  <si>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</si>
  <si>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</si>
  <si>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</si>
  <si>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</si>
  <si>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</si>
  <si>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</si>
  <si>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</si>
  <si>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</si>
  <si>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</si>
  <si>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</si>
  <si>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</si>
  <si>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</si>
  <si>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</si>
  <si>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</si>
  <si>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</si>
  <si>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</si>
  <si>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</si>
  <si>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</si>
  <si>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</si>
  <si>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</si>
  <si>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</si>
  <si>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</si>
  <si>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</si>
  <si>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</si>
  <si>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</si>
  <si>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</si>
  <si>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</si>
  <si>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</si>
  <si>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</si>
  <si>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</si>
  <si>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</si>
  <si>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</si>
  <si>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</si>
  <si>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</si>
  <si>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</si>
  <si>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</si>
  <si>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</si>
  <si>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</si>
  <si>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</si>
  <si>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</si>
  <si>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</si>
  <si>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</si>
  <si>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</si>
  <si>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</si>
  <si>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</si>
  <si>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</si>
  <si>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</si>
  <si>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</si>
  <si>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</si>
  <si>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</si>
  <si>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</si>
  <si>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</si>
  <si>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</si>
  <si>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</si>
  <si>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</si>
  <si>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</si>
  <si>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</si>
  <si>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</si>
  <si>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</si>
  <si>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</si>
  <si>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</si>
  <si>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</si>
  <si>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</si>
  <si>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</si>
  <si>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</si>
  <si>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</si>
  <si>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</si>
  <si>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</si>
  <si>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</si>
  <si>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</si>
  <si>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</si>
  <si>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</si>
  <si>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</si>
  <si>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</si>
  <si>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</si>
  <si>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</si>
  <si>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</si>
  <si>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</si>
  <si>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</si>
  <si>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</si>
  <si>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</si>
  <si>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</si>
  <si>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</si>
  <si>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</si>
  <si>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</si>
  <si>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</si>
  <si>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</si>
  <si>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</si>
  <si>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</si>
  <si>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</si>
  <si>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</si>
  <si>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</si>
  <si>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</si>
  <si>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</si>
  <si>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</si>
  <si>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</si>
  <si>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</si>
  <si>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</si>
  <si>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</si>
  <si>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</si>
  <si>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</si>
  <si>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</si>
  <si>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</si>
  <si>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</si>
  <si>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</si>
  <si>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</si>
  <si>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</si>
  <si>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</si>
  <si>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</si>
  <si>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</si>
  <si>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</si>
  <si>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</si>
  <si>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</si>
  <si>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</si>
  <si>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</si>
  <si>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</si>
  <si>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</si>
  <si>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</si>
  <si>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</si>
  <si>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</si>
  <si>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</si>
  <si>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</si>
  <si>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</si>
  <si>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</si>
  <si>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</si>
  <si>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</si>
  <si>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</si>
  <si>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</si>
  <si>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</si>
  <si>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</si>
  <si>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</si>
  <si>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</si>
  <si>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</si>
  <si>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</si>
  <si>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</si>
  <si>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</si>
  <si>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</si>
  <si>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</si>
  <si>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</si>
  <si>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</si>
  <si>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</si>
  <si>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</si>
  <si>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</si>
  <si>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</si>
  <si>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</si>
  <si>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</si>
  <si>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</si>
  <si>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</si>
  <si>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</si>
  <si>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</si>
  <si>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</si>
  <si>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</si>
  <si>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</si>
  <si>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</si>
  <si>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</si>
  <si>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</si>
  <si>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</si>
  <si>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</si>
  <si>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</si>
  <si>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</si>
  <si>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</si>
  <si>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</si>
  <si>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</si>
  <si>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</si>
  <si>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</si>
  <si>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</si>
  <si>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</si>
  <si>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</si>
  <si>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</si>
  <si>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</si>
  <si>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</si>
  <si>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</si>
  <si>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</si>
  <si>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</si>
  <si>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</si>
  <si>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</si>
  <si>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</si>
  <si>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</si>
  <si>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</si>
  <si>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</si>
  <si>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</si>
  <si>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</si>
  <si>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</si>
  <si>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</si>
  <si>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</si>
  <si>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</si>
  <si>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</si>
  <si>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</si>
  <si>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</si>
  <si>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</si>
  <si>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</si>
  <si>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</si>
  <si>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</si>
  <si>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</si>
  <si>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</si>
  <si>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</si>
  <si>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</si>
  <si>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</si>
  <si>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</si>
  <si>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</si>
  <si>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</si>
  <si>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</si>
  <si>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</si>
  <si>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</si>
  <si>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</si>
  <si>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</si>
  <si>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</si>
  <si>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</si>
  <si>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</si>
  <si>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</si>
  <si>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</si>
  <si>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</si>
  <si>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</si>
  <si>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</si>
  <si>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</si>
  <si>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</si>
  <si>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</si>
  <si>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</si>
  <si>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</si>
  <si>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</si>
  <si>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</si>
  <si>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</si>
  <si>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</si>
  <si>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</si>
  <si>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</si>
  <si>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</si>
  <si>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</si>
  <si>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</si>
  <si>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</si>
  <si>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</si>
  <si>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</si>
  <si>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</si>
  <si>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</si>
  <si>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</si>
  <si>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</si>
  <si>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</si>
  <si>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</si>
  <si>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</si>
  <si>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</si>
  <si>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</si>
  <si>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</si>
  <si>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</si>
  <si>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</si>
  <si>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</si>
  <si>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</si>
  <si>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</si>
  <si>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</si>
  <si>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</si>
  <si>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</si>
  <si>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</si>
  <si>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</si>
  <si>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</si>
  <si>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</si>
  <si>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</si>
  <si>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</si>
  <si>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</si>
  <si>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</si>
  <si>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</si>
  <si>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</si>
  <si>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</si>
  <si>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</si>
  <si>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</si>
  <si>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</si>
  <si>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</si>
  <si>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</si>
  <si>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</si>
  <si>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</si>
  <si>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</si>
  <si>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</si>
  <si>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</si>
  <si>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</si>
  <si>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</si>
  <si>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</si>
  <si>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</si>
  <si>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</si>
  <si>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</si>
  <si>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</si>
  <si>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</si>
  <si>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</si>
  <si>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</si>
  <si>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</si>
  <si>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</si>
  <si>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</si>
  <si>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</si>
  <si>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</si>
  <si>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</si>
  <si>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</si>
  <si>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</si>
  <si>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</si>
  <si>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</si>
  <si>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</si>
  <si>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</si>
  <si>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</si>
  <si>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</si>
  <si>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</si>
  <si>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</si>
  <si>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</si>
  <si>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</si>
  <si>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</si>
  <si>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</si>
  <si>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</si>
  <si>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</si>
  <si>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</si>
  <si>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</si>
  <si>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</si>
  <si>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</si>
  <si>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</si>
  <si>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</si>
  <si>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</si>
  <si>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</si>
  <si>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</si>
  <si>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</si>
  <si>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</si>
  <si>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</si>
  <si>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</si>
  <si>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</si>
  <si>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</si>
  <si>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</si>
  <si>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</si>
  <si>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</si>
  <si>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</si>
  <si>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</si>
  <si>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</si>
  <si>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</si>
  <si>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</si>
  <si>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</si>
  <si>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</si>
  <si>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</si>
  <si>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</si>
  <si>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</si>
  <si>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</si>
  <si>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</si>
  <si>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</si>
  <si>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</si>
  <si>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</si>
  <si>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</si>
  <si>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</si>
  <si>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</si>
  <si>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</si>
  <si>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</si>
  <si>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</si>
  <si>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</si>
  <si>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</si>
  <si>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</si>
  <si>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</si>
  <si>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</si>
  <si>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</si>
  <si>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</si>
  <si>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</si>
  <si>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</si>
  <si>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</si>
  <si>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</si>
  <si>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</si>
  <si>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</si>
  <si>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</si>
  <si>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</si>
  <si>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</si>
  <si>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</si>
  <si>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</si>
  <si>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</si>
  <si>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</si>
  <si>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</si>
  <si>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</si>
  <si>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</si>
  <si>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</si>
  <si>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</si>
  <si>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</si>
  <si>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</si>
  <si>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</si>
  <si>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</si>
  <si>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</si>
  <si>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</si>
  <si>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</si>
  <si>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</si>
  <si>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</si>
  <si>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</si>
  <si>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</si>
  <si>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</si>
  <si>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</si>
  <si>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</si>
  <si>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</si>
  <si>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</si>
  <si>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</si>
  <si>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</si>
  <si>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</si>
  <si>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</si>
  <si>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</si>
  <si>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</si>
  <si>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</si>
  <si>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</si>
  <si>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</si>
  <si>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</si>
  <si>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</si>
  <si>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</si>
  <si>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</si>
  <si>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</si>
  <si>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</si>
  <si>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</si>
  <si>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</si>
  <si>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</si>
  <si>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</si>
  <si>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</si>
  <si>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</si>
  <si>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</si>
  <si>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</si>
  <si>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</si>
  <si>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</si>
  <si>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</si>
  <si>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</si>
  <si>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</si>
  <si>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</si>
  <si>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</si>
  <si>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</si>
  <si>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</si>
  <si>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</si>
  <si>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</si>
  <si>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</si>
  <si>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</si>
  <si>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</si>
  <si>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</si>
  <si>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</si>
  <si>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</si>
  <si>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</si>
  <si>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</si>
  <si>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</si>
  <si>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</si>
  <si>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</si>
  <si>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</si>
  <si>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</si>
  <si>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</si>
  <si>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</si>
  <si>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</si>
  <si>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</si>
  <si>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</si>
  <si>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</si>
  <si>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</si>
  <si>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</si>
  <si>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</si>
  <si>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</si>
  <si>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</si>
  <si>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</si>
  <si>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</si>
  <si>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</si>
  <si>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</si>
  <si>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</si>
  <si>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</si>
  <si>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</si>
  <si>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</si>
  <si>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</si>
  <si>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</si>
  <si>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</si>
  <si>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</si>
  <si>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</si>
  <si>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</si>
  <si>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</si>
  <si>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</si>
  <si>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</si>
  <si>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</si>
  <si>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</si>
  <si>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</si>
  <si>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</si>
  <si>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</si>
  <si>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</si>
  <si>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</si>
  <si>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</si>
  <si>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</si>
  <si>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</si>
  <si>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</si>
  <si>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</si>
  <si>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</si>
  <si>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</si>
  <si>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</si>
  <si>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</si>
  <si>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</si>
  <si>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</si>
  <si>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</si>
  <si>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</si>
  <si>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</si>
  <si>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</si>
  <si>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</si>
  <si>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</si>
  <si>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</si>
  <si>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</si>
  <si>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</si>
  <si>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</si>
  <si>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</si>
  <si>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</si>
  <si>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</si>
  <si>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</si>
  <si>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</si>
  <si>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</si>
  <si>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</si>
  <si>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</si>
  <si>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</si>
  <si>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</si>
  <si>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</si>
  <si>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</si>
  <si>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</si>
  <si>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</si>
  <si>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</si>
  <si>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</si>
  <si>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</si>
  <si>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</si>
  <si>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</si>
  <si>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</si>
  <si>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</si>
  <si>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</si>
  <si>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</si>
  <si>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</si>
  <si>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</si>
  <si>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</si>
  <si>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</si>
  <si>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</si>
  <si>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</si>
  <si>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</si>
  <si>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</si>
  <si>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</si>
  <si>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</si>
  <si>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</si>
  <si>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</si>
  <si>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</si>
  <si>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</si>
  <si>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</si>
  <si>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</si>
  <si>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</si>
  <si>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</si>
  <si>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</si>
  <si>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</si>
  <si>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</si>
  <si>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</si>
  <si>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</si>
  <si>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</si>
  <si>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</si>
  <si>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</si>
  <si>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</si>
  <si>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</si>
  <si>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</si>
  <si>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</si>
  <si>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</si>
  <si>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</si>
  <si>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</si>
  <si>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</si>
  <si>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</si>
  <si>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</si>
  <si>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</si>
  <si>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</si>
  <si>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</si>
  <si>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</si>
  <si>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</si>
  <si>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</si>
  <si>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</si>
  <si>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</si>
  <si>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</si>
  <si>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</si>
  <si>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</si>
  <si>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</si>
  <si>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</si>
  <si>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</si>
  <si>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</si>
  <si>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</si>
  <si>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</si>
  <si>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</si>
  <si>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</si>
  <si>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</si>
  <si>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</si>
  <si>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</si>
  <si>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</si>
  <si>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</si>
  <si>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</si>
  <si>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</si>
  <si>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</si>
  <si>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</si>
  <si>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</si>
  <si>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</si>
  <si>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</si>
  <si>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</si>
  <si>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</si>
  <si>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</si>
  <si>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</si>
  <si>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</si>
  <si>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</si>
  <si>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</si>
  <si>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</si>
  <si>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</si>
  <si>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</si>
  <si>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</si>
  <si>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</si>
  <si>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</si>
  <si>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</si>
  <si>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</si>
  <si>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</si>
  <si>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</si>
  <si>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</si>
  <si>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</si>
  <si>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</si>
  <si>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</si>
  <si>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</si>
  <si>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</si>
  <si>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</si>
  <si>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</si>
  <si>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</si>
  <si>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</si>
  <si>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</si>
  <si>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</si>
  <si>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</si>
  <si>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</si>
  <si>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</si>
  <si>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</si>
  <si>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</si>
  <si>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</si>
  <si>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</si>
  <si>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</si>
  <si>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</si>
  <si>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</si>
  <si>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</si>
  <si>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</si>
  <si>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</si>
  <si>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</si>
  <si>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</si>
  <si>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</si>
  <si>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</si>
  <si>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</si>
  <si>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</si>
  <si>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</si>
  <si>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</si>
  <si>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</si>
  <si>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</si>
  <si>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</si>
  <si>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</si>
  <si>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</si>
  <si>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</si>
  <si>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</si>
  <si>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</si>
  <si>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</si>
  <si>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</si>
  <si>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</si>
  <si>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</si>
  <si>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</si>
  <si>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</si>
  <si>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</si>
  <si>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</si>
  <si>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</si>
  <si>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</si>
  <si>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</si>
  <si>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</si>
  <si>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</si>
  <si>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</si>
  <si>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</si>
  <si>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</si>
  <si>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</si>
  <si>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</si>
  <si>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</si>
  <si>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</si>
  <si>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</si>
  <si>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</si>
  <si>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</si>
  <si>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</si>
  <si>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</si>
  <si>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</si>
  <si>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</si>
  <si>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</si>
  <si>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</si>
  <si>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</si>
  <si>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</si>
  <si>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</si>
  <si>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</si>
  <si>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</si>
  <si>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</si>
  <si>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</si>
  <si>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</si>
  <si>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</si>
  <si>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</si>
  <si>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</si>
  <si>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</si>
  <si>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</si>
  <si>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</si>
  <si>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</si>
  <si>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</si>
  <si>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</si>
  <si>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</si>
  <si>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</si>
  <si>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</si>
  <si>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</si>
  <si>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</si>
  <si>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</si>
  <si>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</si>
  <si>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</si>
  <si>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</si>
  <si>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</si>
  <si>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</si>
  <si>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</si>
  <si>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</si>
  <si>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</si>
  <si>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</si>
  <si>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</si>
  <si>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</si>
  <si>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</si>
  <si>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</si>
  <si>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</si>
  <si>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</si>
  <si>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</si>
  <si>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</si>
  <si>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</si>
  <si>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</si>
  <si>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</si>
  <si>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</si>
  <si>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</si>
  <si>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</si>
  <si>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</si>
  <si>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</si>
  <si>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</si>
  <si>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</si>
  <si>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</si>
  <si>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</si>
  <si>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</si>
  <si>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</si>
  <si>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</si>
  <si>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</si>
  <si>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</si>
  <si>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</si>
  <si>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</si>
  <si>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</si>
  <si>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</si>
  <si>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</si>
  <si>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</si>
  <si>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</si>
  <si>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</si>
  <si>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</si>
  <si>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</si>
  <si>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</si>
  <si>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</si>
  <si>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</si>
  <si>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</si>
  <si>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</si>
  <si>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</si>
  <si>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</si>
  <si>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</si>
  <si>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</si>
  <si>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</si>
  <si>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</si>
  <si>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</si>
  <si>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</si>
  <si>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</si>
  <si>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</si>
  <si>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</si>
  <si>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</si>
  <si>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</si>
  <si>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</si>
  <si>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</si>
  <si>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</si>
  <si>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</si>
  <si>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</si>
  <si>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</si>
  <si>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</si>
  <si>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</si>
  <si>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</si>
  <si>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</si>
  <si>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</si>
  <si>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</si>
  <si>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</si>
  <si>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</si>
  <si>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</si>
  <si>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</si>
  <si>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</si>
  <si>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</si>
  <si>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</si>
  <si>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</si>
  <si>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</si>
  <si>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</si>
  <si>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</si>
  <si>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</si>
  <si>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</si>
  <si>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</si>
  <si>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</si>
  <si>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</si>
  <si>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</si>
  <si>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</si>
  <si>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</si>
  <si>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</si>
  <si>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</si>
  <si>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</si>
  <si>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</si>
  <si>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</si>
  <si>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</si>
  <si>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</si>
  <si>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</si>
  <si>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</si>
  <si>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</si>
  <si>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</si>
  <si>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</si>
  <si>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</si>
  <si>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</si>
  <si>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</si>
  <si>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</si>
  <si>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</si>
  <si>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</si>
  <si>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</si>
  <si>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</si>
  <si>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</si>
  <si>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</si>
  <si>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</si>
  <si>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</si>
  <si>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</si>
  <si>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</si>
  <si>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</si>
  <si>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</si>
  <si>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</si>
  <si>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</si>
  <si>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</si>
  <si>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</si>
  <si>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</si>
  <si>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</si>
  <si>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</si>
  <si>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</si>
  <si>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</si>
  <si>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</si>
  <si>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</si>
  <si>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</si>
  <si>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</si>
  <si>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</si>
  <si>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</si>
  <si>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</si>
  <si>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</si>
  <si>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</si>
  <si>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</si>
  <si>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</si>
  <si>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</si>
  <si>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</si>
  <si>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</si>
  <si>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</si>
  <si>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</si>
  <si>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</si>
  <si>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</si>
  <si>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</si>
  <si>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</si>
  <si>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</si>
  <si>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</si>
  <si>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</si>
  <si>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</si>
  <si>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</si>
  <si>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</si>
  <si>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</si>
  <si>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</si>
  <si>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</si>
  <si>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</si>
  <si>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</si>
  <si>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</si>
  <si>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</si>
  <si>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</si>
  <si>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</si>
  <si>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</si>
  <si>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</si>
  <si>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</si>
  <si>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</si>
  <si>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</si>
  <si>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</si>
  <si>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</si>
  <si>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</si>
  <si>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</si>
  <si>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</si>
  <si>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</si>
  <si>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</si>
  <si>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</si>
  <si>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</si>
  <si>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</si>
  <si>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</si>
  <si>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</si>
  <si>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</si>
  <si>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</si>
  <si>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</si>
  <si>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</si>
  <si>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</si>
  <si>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</si>
  <si>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</si>
  <si>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</si>
  <si>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</si>
  <si>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</si>
  <si>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</si>
  <si>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</si>
  <si>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</si>
  <si>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</si>
  <si>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</si>
  <si>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</si>
  <si>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</si>
  <si>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</si>
  <si>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</si>
  <si>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</si>
  <si>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</si>
  <si>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</si>
  <si>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</si>
  <si>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</si>
  <si>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</si>
  <si>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</si>
  <si>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</si>
  <si>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</si>
  <si>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</si>
  <si>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</si>
  <si>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</si>
  <si>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</si>
  <si>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</si>
  <si>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</si>
  <si>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</si>
  <si>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</si>
  <si>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</si>
  <si>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</si>
  <si>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</si>
  <si>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</si>
  <si>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</si>
  <si>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</si>
  <si>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</si>
  <si>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</si>
  <si>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</si>
  <si>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</si>
  <si>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</si>
  <si>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</si>
  <si>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</si>
  <si>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</si>
  <si>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</si>
  <si>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</si>
  <si>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</si>
  <si>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</si>
  <si>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</si>
  <si>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</si>
  <si>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</si>
  <si>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</si>
  <si>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</si>
  <si>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</si>
  <si>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</si>
  <si>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</si>
  <si>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</si>
  <si>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</si>
  <si>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</si>
  <si>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</si>
  <si>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</si>
  <si>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</si>
  <si>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</si>
  <si>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</si>
  <si>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</si>
  <si>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</si>
  <si>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</si>
  <si>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</si>
  <si>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</si>
  <si>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</si>
  <si>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</si>
  <si>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</si>
  <si>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</si>
  <si>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</si>
  <si>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</si>
  <si>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</si>
  <si>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</si>
  <si>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</si>
  <si>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</si>
  <si>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</si>
  <si>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</si>
  <si>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</si>
  <si>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</si>
  <si>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</si>
  <si>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</si>
  <si>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</si>
  <si>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</si>
  <si>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</si>
  <si>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</si>
  <si>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</si>
  <si>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</si>
  <si>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</si>
  <si>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</si>
  <si>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</si>
  <si>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</si>
  <si>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</si>
  <si>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</si>
  <si>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</si>
  <si>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</si>
  <si>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</si>
  <si>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</si>
  <si>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</si>
  <si>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</si>
  <si>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</si>
  <si>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</si>
  <si>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</si>
  <si>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</si>
  <si>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</si>
  <si>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</si>
  <si>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</si>
  <si>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</si>
  <si>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</si>
  <si>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</si>
  <si>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</si>
  <si>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</si>
  <si>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</si>
  <si>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</si>
  <si>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</si>
  <si>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</si>
  <si>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</si>
  <si>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</si>
  <si>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</si>
  <si>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</si>
  <si>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</si>
  <si>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</si>
  <si>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</si>
  <si>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</si>
  <si>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</si>
  <si>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</si>
  <si>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</si>
  <si>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</si>
  <si>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</si>
  <si>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</si>
  <si>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</si>
  <si>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</si>
  <si>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</si>
  <si>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</si>
  <si>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</si>
  <si>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</si>
  <si>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</si>
  <si>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</si>
  <si>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</si>
  <si>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</si>
  <si>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</si>
  <si>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</si>
  <si>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</si>
  <si>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</si>
  <si>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</si>
  <si>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</si>
  <si>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</si>
  <si>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</si>
  <si>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</si>
  <si>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</si>
  <si>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</si>
  <si>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</si>
  <si>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</si>
  <si>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</si>
  <si>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</si>
  <si>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</si>
  <si>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</si>
  <si>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</si>
  <si>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</si>
  <si>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</si>
  <si>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</si>
  <si>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</si>
  <si>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</si>
  <si>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</si>
  <si>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</si>
  <si>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</si>
  <si>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</si>
  <si>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</si>
  <si>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</si>
  <si>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</si>
  <si>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</si>
  <si>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</si>
  <si>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</si>
  <si>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</si>
  <si>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</si>
  <si>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</si>
  <si>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</si>
  <si>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</si>
  <si>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</si>
  <si>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</si>
  <si>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</si>
  <si>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</si>
  <si>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</si>
  <si>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</si>
  <si>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</si>
  <si>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</si>
  <si>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</si>
  <si>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</si>
  <si>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</si>
  <si>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</si>
  <si>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</si>
  <si>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</si>
  <si>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</si>
  <si>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</si>
  <si>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</si>
  <si>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</si>
  <si>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</si>
  <si>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</si>
  <si>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</si>
  <si>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</si>
  <si>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</si>
  <si>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</si>
  <si>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</si>
  <si>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</si>
  <si>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</si>
  <si>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</si>
  <si>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</si>
  <si>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</si>
  <si>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</si>
  <si>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</si>
  <si>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</si>
  <si>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</si>
  <si>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</si>
  <si>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</si>
  <si>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</si>
  <si>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</si>
  <si>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</si>
  <si>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</si>
  <si>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</si>
  <si>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</si>
  <si>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</si>
  <si>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</si>
  <si>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</si>
  <si>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</si>
  <si>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</si>
  <si>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</si>
  <si>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</si>
  <si>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</si>
  <si>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</si>
  <si>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</si>
  <si>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</si>
  <si>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</si>
  <si>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</si>
  <si>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</si>
  <si>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</si>
  <si>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</si>
  <si>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</si>
  <si>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</si>
  <si>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</si>
  <si>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</si>
  <si>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</si>
  <si>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</si>
  <si>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</si>
  <si>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</si>
  <si>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</si>
  <si>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</si>
  <si>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</si>
  <si>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</si>
  <si>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</si>
  <si>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</si>
  <si>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</si>
  <si>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</si>
  <si>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</si>
  <si>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</si>
  <si>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</si>
  <si>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</si>
  <si>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</si>
  <si>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</si>
  <si>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</si>
  <si>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</si>
  <si>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</si>
  <si>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</si>
  <si>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</si>
  <si>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</si>
  <si>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</si>
  <si>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</si>
  <si>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</si>
  <si>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</si>
  <si>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</si>
  <si>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</si>
  <si>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</si>
  <si>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</si>
  <si>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</si>
  <si>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</si>
  <si>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</si>
  <si>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</si>
  <si>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</si>
  <si>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</si>
  <si>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</si>
  <si>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</si>
  <si>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</si>
  <si>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</si>
  <si>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</si>
  <si>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</si>
  <si>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</si>
  <si>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</si>
  <si>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</si>
  <si>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</si>
  <si>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</si>
  <si>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</si>
  <si>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</si>
  <si>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</si>
  <si>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</si>
  <si>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</si>
  <si>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</si>
  <si>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</si>
  <si>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</si>
  <si>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</si>
  <si>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</si>
  <si>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</si>
  <si>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</si>
  <si>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</si>
  <si>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</si>
  <si>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</si>
  <si>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</si>
  <si>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</si>
  <si>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</si>
  <si>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</si>
  <si>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</si>
  <si>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</si>
  <si>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</si>
  <si>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</si>
  <si>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</si>
  <si>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</si>
  <si>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</si>
  <si>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</si>
  <si>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</si>
  <si>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</si>
  <si>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</si>
  <si>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</si>
  <si>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</si>
  <si>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</si>
  <si>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</si>
  <si>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</si>
  <si>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</si>
  <si>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</si>
  <si>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</si>
  <si>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</si>
  <si>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</si>
  <si>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</si>
  <si>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</si>
  <si>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</si>
  <si>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</si>
  <si>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</si>
  <si>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</si>
  <si>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</si>
  <si>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</si>
  <si>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</si>
  <si>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</si>
  <si>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</si>
  <si>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</si>
  <si>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</si>
  <si>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</si>
  <si>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</si>
  <si>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</si>
  <si>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</si>
  <si>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</si>
  <si>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</si>
  <si>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</si>
  <si>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</si>
  <si>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</si>
  <si>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</si>
  <si>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</si>
  <si>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</si>
  <si>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</si>
  <si>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</si>
  <si>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</si>
  <si>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</si>
  <si>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</si>
  <si>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</si>
  <si>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</si>
  <si>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</si>
  <si>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</si>
  <si>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</si>
  <si>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</si>
  <si>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</si>
  <si>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</si>
  <si>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</si>
  <si>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</si>
  <si>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</si>
  <si>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</si>
  <si>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</si>
  <si>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</si>
  <si>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</si>
  <si>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</si>
  <si>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</si>
  <si>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</si>
  <si>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</si>
  <si>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</si>
  <si>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</si>
  <si>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</si>
  <si>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</si>
  <si>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</si>
  <si>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</si>
  <si>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</si>
  <si>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</si>
  <si>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</si>
  <si>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</si>
  <si>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</si>
  <si>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</si>
  <si>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</si>
  <si>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</si>
  <si>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</si>
  <si>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</si>
  <si>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</si>
  <si>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</si>
  <si>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</si>
  <si>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</si>
  <si>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</si>
  <si>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</si>
  <si>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</si>
  <si>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</si>
  <si>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</si>
  <si>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</si>
  <si>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</si>
  <si>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</si>
  <si>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</si>
  <si>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</si>
  <si>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</si>
  <si>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</si>
  <si>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</si>
  <si>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</si>
  <si>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</si>
  <si>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</si>
  <si>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</si>
  <si>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</si>
  <si>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</si>
  <si>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</si>
  <si>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</si>
  <si>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</si>
  <si>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</si>
  <si>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</si>
  <si>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</si>
  <si>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</si>
  <si>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</si>
  <si>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</si>
  <si>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</si>
  <si>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</si>
  <si>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</si>
  <si>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</si>
  <si>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</si>
  <si>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</si>
  <si>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</si>
  <si>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</si>
  <si>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</si>
  <si>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</si>
  <si>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</si>
  <si>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</si>
  <si>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</si>
  <si>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</si>
  <si>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</si>
  <si>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</si>
  <si>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</si>
  <si>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</si>
  <si>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</si>
  <si>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</si>
  <si>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</si>
  <si>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</si>
  <si>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</si>
  <si>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</si>
  <si>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</si>
  <si>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</si>
  <si>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</si>
  <si>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</si>
  <si>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</si>
  <si>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</si>
  <si>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</si>
  <si>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</si>
  <si>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</si>
  <si>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</si>
  <si>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</si>
  <si>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</si>
  <si>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</si>
  <si>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</si>
  <si>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</si>
  <si>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</si>
  <si>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</si>
  <si>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</si>
  <si>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</si>
  <si>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</si>
  <si>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</si>
  <si>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</si>
  <si>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</si>
  <si>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</si>
  <si>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</si>
  <si>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</si>
  <si>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</si>
  <si>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</si>
  <si>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</si>
  <si>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</si>
  <si>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</si>
  <si>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</si>
  <si>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</si>
  <si>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</si>
  <si>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</si>
  <si>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</si>
  <si>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</si>
  <si>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</si>
  <si>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</si>
  <si>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</si>
  <si>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</si>
  <si>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</si>
  <si>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</si>
  <si>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</si>
  <si>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</si>
  <si>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</si>
  <si>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</si>
  <si>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</si>
  <si>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</si>
  <si>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</si>
  <si>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</si>
  <si>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</si>
  <si>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</si>
  <si>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</si>
  <si>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</si>
  <si>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</si>
  <si>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</si>
  <si>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</si>
  <si>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</si>
  <si>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</si>
  <si>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</si>
  <si>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</si>
  <si>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</si>
  <si>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</si>
  <si>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</si>
  <si>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</si>
  <si>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</si>
  <si>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</si>
  <si>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</si>
  <si>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</si>
  <si>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</si>
  <si>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</si>
  <si>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</si>
  <si>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</si>
  <si>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</si>
  <si>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</si>
  <si>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</si>
  <si>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</si>
  <si>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</si>
  <si>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</si>
  <si>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</si>
  <si>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</si>
  <si>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</si>
  <si>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</si>
  <si>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</si>
  <si>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</si>
  <si>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</si>
  <si>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</si>
  <si>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</si>
  <si>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</si>
  <si>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</si>
  <si>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</si>
  <si>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</si>
  <si>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</si>
  <si>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</si>
  <si>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</si>
  <si>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</si>
  <si>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</si>
  <si>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</si>
  <si>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</si>
  <si>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</si>
  <si>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</si>
  <si>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</si>
  <si>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</si>
  <si>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</si>
  <si>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</si>
  <si>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</si>
  <si>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</si>
  <si>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</si>
  <si>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</si>
  <si>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</si>
  <si>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</si>
  <si>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</si>
  <si>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</si>
  <si>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</si>
  <si>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</si>
  <si>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</si>
  <si>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</si>
  <si>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</si>
  <si>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</si>
  <si>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</si>
  <si>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</si>
  <si>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</si>
  <si>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</si>
  <si>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</si>
  <si>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</si>
  <si>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</si>
  <si>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</si>
  <si>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</si>
  <si>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</si>
  <si>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</si>
  <si>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</si>
  <si>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</si>
  <si>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</si>
  <si>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</si>
  <si>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</si>
  <si>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</si>
  <si>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</si>
  <si>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</si>
  <si>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</si>
  <si>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</si>
  <si>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</si>
  <si>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</si>
  <si>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</si>
  <si>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</si>
  <si>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</si>
  <si>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</si>
  <si>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</si>
  <si>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</si>
  <si>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</si>
  <si>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</si>
  <si>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</si>
  <si>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</si>
  <si>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</si>
  <si>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</si>
  <si>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</si>
  <si>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</si>
  <si>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</si>
  <si>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</si>
  <si>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</si>
  <si>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</si>
  <si>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</si>
  <si>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</si>
  <si>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</si>
  <si>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</si>
  <si>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</si>
  <si>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</si>
  <si>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</si>
  <si>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</si>
  <si>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</si>
  <si>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</si>
  <si>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</si>
  <si>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</si>
  <si>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</si>
  <si>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</si>
  <si>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</si>
  <si>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</si>
  <si>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</si>
  <si>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</si>
  <si>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</si>
  <si>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</si>
  <si>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</si>
  <si>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</si>
  <si>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</si>
  <si>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</si>
  <si>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</si>
  <si>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</si>
  <si>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</si>
  <si>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</si>
  <si>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</si>
  <si>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</si>
  <si>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</si>
  <si>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</si>
  <si>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</si>
  <si>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</si>
  <si>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</si>
  <si>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</si>
  <si>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</si>
  <si>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</si>
  <si>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</si>
  <si>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</si>
  <si>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</si>
  <si>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</si>
  <si>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</si>
  <si>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</si>
  <si>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</si>
  <si>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</si>
  <si>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</si>
  <si>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</si>
  <si>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</si>
  <si>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</si>
  <si>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</si>
  <si>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</si>
  <si>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</si>
  <si>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</si>
  <si>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</si>
  <si>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</si>
  <si>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</si>
  <si>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</si>
  <si>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</si>
  <si>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</si>
  <si>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</si>
  <si>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</si>
  <si>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</si>
  <si>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</si>
  <si>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</si>
  <si>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</si>
  <si>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</si>
  <si>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</si>
  <si>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</si>
  <si>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</si>
  <si>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</si>
  <si>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</si>
  <si>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</si>
  <si>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</si>
  <si>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</si>
  <si>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</si>
  <si>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</si>
  <si>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</si>
  <si>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</si>
  <si>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</si>
  <si>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</si>
  <si>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</si>
  <si>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</si>
  <si>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</si>
  <si>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</si>
  <si>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</si>
  <si>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</si>
  <si>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</si>
  <si>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</si>
  <si>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</si>
  <si>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</si>
  <si>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</si>
  <si>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</si>
  <si>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</si>
  <si>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</si>
  <si>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</si>
  <si>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</si>
  <si>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</si>
  <si>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</si>
  <si>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</si>
  <si>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</si>
  <si>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</si>
  <si>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</si>
  <si>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</si>
  <si>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</si>
  <si>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</si>
  <si>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</si>
  <si>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</si>
  <si>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</si>
  <si>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</si>
  <si>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</si>
  <si>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</si>
  <si>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</si>
  <si>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</si>
  <si>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</si>
  <si>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</si>
  <si>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</si>
  <si>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</si>
  <si>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</si>
  <si>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</si>
  <si>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</si>
  <si>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</si>
  <si>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</si>
  <si>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</si>
  <si>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</si>
  <si>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</si>
  <si>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</si>
  <si>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</si>
  <si>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</si>
  <si>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</si>
  <si>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</si>
  <si>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</si>
  <si>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</si>
  <si>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</si>
  <si>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</si>
  <si>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</si>
  <si>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</si>
  <si>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</si>
  <si>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</si>
  <si>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</si>
  <si>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</si>
  <si>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</si>
  <si>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</si>
  <si>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</si>
  <si>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</si>
  <si>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</si>
  <si>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</si>
  <si>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</si>
  <si>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</si>
  <si>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</si>
  <si>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</si>
  <si>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</si>
  <si>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</si>
  <si>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</si>
  <si>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</si>
  <si>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</si>
  <si>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</si>
  <si>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</si>
  <si>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</si>
  <si>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</si>
  <si>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</si>
  <si>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</si>
  <si>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</si>
  <si>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</si>
  <si>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</si>
  <si>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</si>
  <si>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</si>
  <si>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</si>
  <si>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</si>
  <si>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</si>
  <si>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</si>
  <si>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</si>
  <si>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</si>
  <si>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</si>
  <si>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</si>
  <si>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</si>
  <si>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</si>
  <si>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</si>
  <si>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</si>
  <si>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</si>
  <si>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</si>
  <si>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</si>
  <si>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</si>
  <si>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</si>
  <si>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</si>
  <si>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</si>
  <si>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</si>
  <si>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</si>
  <si>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</si>
  <si>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</si>
  <si>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</si>
  <si>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</si>
  <si>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</si>
  <si>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</si>
  <si>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</si>
  <si>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</si>
  <si>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</si>
  <si>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</si>
  <si>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</si>
  <si>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</si>
  <si>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</si>
  <si>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</si>
  <si>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</si>
  <si>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</si>
  <si>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</si>
  <si>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</si>
  <si>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</si>
  <si>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</si>
  <si>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</si>
  <si>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</si>
  <si>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</si>
  <si>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</si>
  <si>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</si>
  <si>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</si>
  <si>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</si>
  <si>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</si>
  <si>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</si>
  <si>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</si>
  <si>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</si>
  <si>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</si>
  <si>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</si>
  <si>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</si>
  <si>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</si>
  <si>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</si>
  <si>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</si>
  <si>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</si>
  <si>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</si>
  <si>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</si>
  <si>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</si>
  <si>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</si>
  <si>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</si>
  <si>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</si>
  <si>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</si>
  <si>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</si>
  <si>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</si>
  <si>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</si>
  <si>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</si>
  <si>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</si>
  <si>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</si>
  <si>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</si>
  <si>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</si>
  <si>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</si>
  <si>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</si>
  <si>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</si>
  <si>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</si>
  <si>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</si>
  <si>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</si>
  <si>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</si>
  <si>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</si>
  <si>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</si>
  <si>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</si>
  <si>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</si>
  <si>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</si>
  <si>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</si>
  <si>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</si>
  <si>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</si>
  <si>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</si>
  <si>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</si>
  <si>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</si>
  <si>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</si>
  <si>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</si>
  <si>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</si>
  <si>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</si>
  <si>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</si>
  <si>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</si>
  <si>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</si>
  <si>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</si>
  <si>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</si>
  <si>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</si>
  <si>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</si>
  <si>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</si>
  <si>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</si>
  <si>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</si>
  <si>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</si>
  <si>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</si>
  <si>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</si>
  <si>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</si>
  <si>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</si>
  <si>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</si>
  <si>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</si>
  <si>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</si>
  <si>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</si>
  <si>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</si>
  <si>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</si>
  <si>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</si>
  <si>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</si>
  <si>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</si>
  <si>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</si>
  <si>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</si>
  <si>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</si>
  <si>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</si>
  <si>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</si>
  <si>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</si>
  <si>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</si>
  <si>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</si>
  <si>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</si>
  <si>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</si>
  <si>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</si>
  <si>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</si>
  <si>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</si>
  <si>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</si>
  <si>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</si>
  <si>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</si>
  <si>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</si>
  <si>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</si>
  <si>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</si>
  <si>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</si>
  <si>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</si>
  <si>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</si>
  <si>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</si>
  <si>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</si>
  <si>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</si>
  <si>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</si>
  <si>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</si>
  <si>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</si>
  <si>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</si>
  <si>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</si>
  <si>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</si>
  <si>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</si>
  <si>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</si>
  <si>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</si>
  <si>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</si>
  <si>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</si>
  <si>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</si>
  <si>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</si>
  <si>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</si>
  <si>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</si>
  <si>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</si>
  <si>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</si>
  <si>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</si>
  <si>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</si>
  <si>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</si>
  <si>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</si>
  <si>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</si>
  <si>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</si>
  <si>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</si>
  <si>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</si>
  <si>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</si>
  <si>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</si>
  <si>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</si>
  <si>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</si>
  <si>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</si>
  <si>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</si>
  <si>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</si>
  <si>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</si>
  <si>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</si>
  <si>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</si>
  <si>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</si>
  <si>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</si>
  <si>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</si>
  <si>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</si>
  <si>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</si>
  <si>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</si>
  <si>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</si>
  <si>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</si>
  <si>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</si>
  <si>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</si>
  <si>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</si>
  <si>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</si>
  <si>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</si>
  <si>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</si>
  <si>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</si>
  <si>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</si>
  <si>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</si>
  <si>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</si>
  <si>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</si>
  <si>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</si>
  <si>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</si>
  <si>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</si>
  <si>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</si>
  <si>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</si>
  <si>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</si>
  <si>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</si>
  <si>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</si>
  <si>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</si>
  <si>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</si>
  <si>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</si>
  <si>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</si>
  <si>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</si>
  <si>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</si>
  <si>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</si>
  <si>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</si>
  <si>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</si>
  <si>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</si>
  <si>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</si>
  <si>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</si>
  <si>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</si>
  <si>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</si>
  <si>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</si>
  <si>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</si>
  <si>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</si>
  <si>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</si>
  <si>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</si>
  <si>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</si>
  <si>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</si>
  <si>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</si>
  <si>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</si>
  <si>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</si>
  <si>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</si>
  <si>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</si>
  <si>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</si>
  <si>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</si>
  <si>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</si>
  <si>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</si>
  <si>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</si>
  <si>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</si>
  <si>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</si>
  <si>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</si>
  <si>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</si>
  <si>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</si>
  <si>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</si>
  <si>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</si>
  <si>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</si>
  <si>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</si>
  <si>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</si>
  <si>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</si>
  <si>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</si>
  <si>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</si>
  <si>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</si>
  <si>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</si>
  <si>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</si>
  <si>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</si>
  <si>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</si>
  <si>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</si>
  <si>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</si>
  <si>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</si>
  <si>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</si>
  <si>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</si>
  <si>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</si>
  <si>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</si>
  <si>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</si>
  <si>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</si>
  <si>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</si>
  <si>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</si>
  <si>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</si>
  <si>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</si>
  <si>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</si>
  <si>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</si>
  <si>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</si>
  <si>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</si>
  <si>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</si>
  <si>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</si>
  <si>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</si>
  <si>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</si>
  <si>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</si>
  <si>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</si>
  <si>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</si>
  <si>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</si>
  <si>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</si>
  <si>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</si>
  <si>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</si>
  <si>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</si>
  <si>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</si>
  <si>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</si>
  <si>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</si>
  <si>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</si>
  <si>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</si>
  <si>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</si>
  <si>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</si>
  <si>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</si>
  <si>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</si>
  <si>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</si>
  <si>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</si>
  <si>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</si>
  <si>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</si>
  <si>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</si>
  <si>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</si>
  <si>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</si>
  <si>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</si>
  <si>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</si>
  <si>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</si>
  <si>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</si>
  <si>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</si>
  <si>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</si>
  <si>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</si>
  <si>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</si>
  <si>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</si>
  <si>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</si>
  <si>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</si>
  <si>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</si>
  <si>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</si>
  <si>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</si>
  <si>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</si>
  <si>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</si>
  <si>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</si>
  <si>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</si>
  <si>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</si>
  <si>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</si>
  <si>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</si>
  <si>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</si>
  <si>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</si>
  <si>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</si>
  <si>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</si>
  <si>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</si>
  <si>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</si>
  <si>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</si>
  <si>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</si>
  <si>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</si>
  <si>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</si>
  <si>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</si>
  <si>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</si>
  <si>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</si>
  <si>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</si>
  <si>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</si>
  <si>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</si>
  <si>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</si>
  <si>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</si>
  <si>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</si>
  <si>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</si>
  <si>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</si>
  <si>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</si>
  <si>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</si>
  <si>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</si>
  <si>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</si>
  <si>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</si>
  <si>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</si>
  <si>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</si>
  <si>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</si>
  <si>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</si>
  <si>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</si>
  <si>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</si>
  <si>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</si>
  <si>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</si>
  <si>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</si>
  <si>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</si>
  <si>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</si>
  <si>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</si>
  <si>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</si>
  <si>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</si>
  <si>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</si>
  <si>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</si>
  <si>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</si>
  <si>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</si>
  <si>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</si>
  <si>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</si>
  <si>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</si>
  <si>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</si>
  <si>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</si>
  <si>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</si>
  <si>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</si>
  <si>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</si>
  <si>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</si>
  <si>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</si>
  <si>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</si>
  <si>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</si>
  <si>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</si>
  <si>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</si>
  <si>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</si>
  <si>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</si>
  <si>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</si>
  <si>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</si>
  <si>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</si>
  <si>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</si>
  <si>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</si>
  <si>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</si>
  <si>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</si>
  <si>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</si>
  <si>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</si>
  <si>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</si>
  <si>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</si>
  <si>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</si>
  <si>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</si>
  <si>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</si>
  <si>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</si>
  <si>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</si>
  <si>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</si>
  <si>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</si>
  <si>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</si>
  <si>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</si>
  <si>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</si>
  <si>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</si>
  <si>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</si>
  <si>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</si>
  <si>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</si>
  <si>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</si>
  <si>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</si>
  <si>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</si>
  <si>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</si>
  <si>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</si>
  <si>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</si>
  <si>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</si>
  <si>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</si>
  <si>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</si>
  <si>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</si>
  <si>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</si>
  <si>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</si>
  <si>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</si>
  <si>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</si>
  <si>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</si>
  <si>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</si>
  <si>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</si>
  <si>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</si>
  <si>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</si>
  <si>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</si>
  <si>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</si>
  <si>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</si>
  <si>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</si>
  <si>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</si>
  <si>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</si>
  <si>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</si>
  <si>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</si>
  <si>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</si>
  <si>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</si>
  <si>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</si>
  <si>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</si>
  <si>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</si>
  <si>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</si>
  <si>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</si>
  <si>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</si>
  <si>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</si>
  <si>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</si>
  <si>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</si>
  <si>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</si>
  <si>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</si>
  <si>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</si>
  <si>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</si>
  <si>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</si>
  <si>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</si>
  <si>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</si>
  <si>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</si>
  <si>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</si>
  <si>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</si>
  <si>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</si>
  <si>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</si>
  <si>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</si>
  <si>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</si>
  <si>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</si>
  <si>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</si>
  <si>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</si>
  <si>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</si>
  <si>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</si>
  <si>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</si>
  <si>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</si>
  <si>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</si>
  <si>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</si>
  <si>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</si>
  <si>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</si>
  <si>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</si>
  <si>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</si>
  <si>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</si>
  <si>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</si>
  <si>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</si>
  <si>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</si>
  <si>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</si>
  <si>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</si>
  <si>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</si>
  <si>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</si>
  <si>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</si>
  <si>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</si>
  <si>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</si>
  <si>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</si>
  <si>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</si>
  <si>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</si>
  <si>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</si>
  <si>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</si>
  <si>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</si>
  <si>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</si>
  <si>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</si>
  <si>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</si>
  <si>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</si>
  <si>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</si>
  <si>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</si>
  <si>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</si>
  <si>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</si>
  <si>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</si>
  <si>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</si>
  <si>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</si>
  <si>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</si>
  <si>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</si>
  <si>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</si>
  <si>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</si>
  <si>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</si>
  <si>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</si>
  <si>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</si>
  <si>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</si>
  <si>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</si>
  <si>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</si>
  <si>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</si>
  <si>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</si>
  <si>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</si>
  <si>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</si>
  <si>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</si>
  <si>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</si>
  <si>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</si>
  <si>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</si>
  <si>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</si>
  <si>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</si>
  <si>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</si>
  <si>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</si>
  <si>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</si>
  <si>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</si>
  <si>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</si>
  <si>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</si>
  <si>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</si>
  <si>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</si>
  <si>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</si>
  <si>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</si>
  <si>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</si>
  <si>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</si>
  <si>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</si>
  <si>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</si>
  <si>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</si>
  <si>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</si>
  <si>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</si>
  <si>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</si>
  <si>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</si>
  <si>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</si>
  <si>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</si>
  <si>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</si>
  <si>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</si>
  <si>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</si>
  <si>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</si>
  <si>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</si>
  <si>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</si>
  <si>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</si>
  <si>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</si>
  <si>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</si>
  <si>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</si>
  <si>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</si>
  <si>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</si>
  <si>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</si>
  <si>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</si>
  <si>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</si>
  <si>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</si>
  <si>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</si>
  <si>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</si>
  <si>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</si>
  <si>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</si>
  <si>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</si>
  <si>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</si>
  <si>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</si>
  <si>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</si>
  <si>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</si>
  <si>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</si>
  <si>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</si>
  <si>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</si>
  <si>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</si>
  <si>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</si>
  <si>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</si>
  <si>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</si>
  <si>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</si>
  <si>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</si>
  <si>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</si>
  <si>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</si>
  <si>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</si>
  <si>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</si>
  <si>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</si>
  <si>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</si>
  <si>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</si>
  <si>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</si>
  <si>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</si>
  <si>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</si>
  <si>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</si>
  <si>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</si>
  <si>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</si>
  <si>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</si>
  <si>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</si>
  <si>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</si>
  <si>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</si>
  <si>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</si>
  <si>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</si>
  <si>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</si>
  <si>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</si>
  <si>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</si>
  <si>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</si>
  <si>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</si>
  <si>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</si>
  <si>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</si>
  <si>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</si>
  <si>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</si>
  <si>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</si>
  <si>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</si>
  <si>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</si>
  <si>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</si>
  <si>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</si>
  <si>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</si>
  <si>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</si>
  <si>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</si>
  <si>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</si>
  <si>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</si>
  <si>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</si>
  <si>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</si>
  <si>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</si>
  <si>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</si>
  <si>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</si>
  <si>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</si>
  <si>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</si>
  <si>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</si>
  <si>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</si>
  <si>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</si>
  <si>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</si>
  <si>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</si>
  <si>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</si>
  <si>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</si>
  <si>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</si>
  <si>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</si>
  <si>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</si>
  <si>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</si>
  <si>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</si>
  <si>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</si>
  <si>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</si>
  <si>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</si>
  <si>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</si>
  <si>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</si>
  <si>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</si>
  <si>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</si>
  <si>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</si>
  <si>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</si>
  <si>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</si>
  <si>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</si>
  <si>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</si>
  <si>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</si>
  <si>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</si>
  <si>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</si>
  <si>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</si>
  <si>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</si>
  <si>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</si>
  <si>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</si>
  <si>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</si>
  <si>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</si>
  <si>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</si>
  <si>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</si>
  <si>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</si>
  <si>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</si>
  <si>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</si>
  <si>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</si>
  <si>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</si>
  <si>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</si>
  <si>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</si>
  <si>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</si>
  <si>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</si>
  <si>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</si>
  <si>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</si>
  <si>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</si>
  <si>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</si>
  <si>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</si>
  <si>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</si>
  <si>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</si>
  <si>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</si>
  <si>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</si>
  <si>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</si>
  <si>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</si>
  <si>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</si>
  <si>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</si>
  <si>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</si>
  <si>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</si>
  <si>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</si>
  <si>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</si>
  <si>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</si>
  <si>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</si>
  <si>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</si>
  <si>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</si>
  <si>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</si>
  <si>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</si>
  <si>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</si>
  <si>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</si>
  <si>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</si>
  <si>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</si>
  <si>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</si>
  <si>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</si>
  <si>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</si>
  <si>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</si>
  <si>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</si>
  <si>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</si>
  <si>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</si>
  <si>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</si>
  <si>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</si>
  <si>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</si>
  <si>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</si>
  <si>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</si>
  <si>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</si>
  <si>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</si>
  <si>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</si>
  <si>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</si>
  <si>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</si>
  <si>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</si>
  <si>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</si>
  <si>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</si>
  <si>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</si>
  <si>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</si>
  <si>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</si>
  <si>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</si>
  <si>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</si>
  <si>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</si>
  <si>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</si>
  <si>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</si>
  <si>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</si>
  <si>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</si>
  <si>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</si>
  <si>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</si>
  <si>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</si>
  <si>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</si>
  <si>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</si>
  <si>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</si>
  <si>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</si>
  <si>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</si>
  <si>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</si>
  <si>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</si>
  <si>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</si>
  <si>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</si>
  <si>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</si>
  <si>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</si>
  <si>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</si>
  <si>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</si>
  <si>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</si>
  <si>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</si>
  <si>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</si>
  <si>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</si>
  <si>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</si>
  <si>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</si>
  <si>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</si>
  <si>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</si>
  <si>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</si>
  <si>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</si>
  <si>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</si>
  <si>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</si>
  <si>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</si>
  <si>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</si>
  <si>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</si>
  <si>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</si>
  <si>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</si>
  <si>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</si>
  <si>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</si>
  <si>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</si>
  <si>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</si>
  <si>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</si>
  <si>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</si>
  <si>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</si>
  <si>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</si>
  <si>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</si>
  <si>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</si>
  <si>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</si>
  <si>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</si>
  <si>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</si>
  <si>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</si>
  <si>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</si>
  <si>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</si>
  <si>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</si>
  <si>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</si>
  <si>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</si>
  <si>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</si>
  <si>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</si>
  <si>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</si>
  <si>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</si>
  <si>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</si>
  <si>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</si>
  <si>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</si>
  <si>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</si>
  <si>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</si>
  <si>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</si>
  <si>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</si>
  <si>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</si>
  <si>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</si>
  <si>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</si>
  <si>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</si>
  <si>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</si>
  <si>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</si>
  <si>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</si>
  <si>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</si>
  <si>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</si>
  <si>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</si>
  <si>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</si>
  <si>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</si>
  <si>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</si>
  <si>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</si>
  <si>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</si>
  <si>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</si>
  <si>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</si>
  <si>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</si>
  <si>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</si>
  <si>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</si>
  <si>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</si>
  <si>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</si>
  <si>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</si>
  <si>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</si>
  <si>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</si>
  <si>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</si>
  <si>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</si>
  <si>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</si>
  <si>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</si>
  <si>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</si>
  <si>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</si>
  <si>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</si>
  <si>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</si>
  <si>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</si>
  <si>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</si>
  <si>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</si>
  <si>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</si>
  <si>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</si>
  <si>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</si>
  <si>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</si>
  <si>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</si>
  <si>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</si>
  <si>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</si>
  <si>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</si>
  <si>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</si>
  <si>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</si>
  <si>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</si>
  <si>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</si>
  <si>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</si>
  <si>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</si>
  <si>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</si>
  <si>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</si>
  <si>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</si>
  <si>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</si>
  <si>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</si>
  <si>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</si>
  <si>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</si>
  <si>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</si>
  <si>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</si>
  <si>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</si>
  <si>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</si>
  <si>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</si>
  <si>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</si>
  <si>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</si>
  <si>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</si>
  <si>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</si>
  <si>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</si>
  <si>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</si>
  <si>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</si>
  <si>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</si>
  <si>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</si>
  <si>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</si>
  <si>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</si>
  <si>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</si>
  <si>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</si>
  <si>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</si>
  <si>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</si>
  <si>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</si>
  <si>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</si>
  <si>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</si>
  <si>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</si>
  <si>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</si>
  <si>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</si>
  <si>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</si>
  <si>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</si>
  <si>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</si>
  <si>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</si>
  <si>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</si>
  <si>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</si>
  <si>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</si>
  <si>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</si>
  <si>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</si>
  <si>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</si>
  <si>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</si>
  <si>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</si>
  <si>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</si>
  <si>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</si>
  <si>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</si>
  <si>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</si>
  <si>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</si>
  <si>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</si>
  <si>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</si>
  <si>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</si>
  <si>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</si>
  <si>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</si>
  <si>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</si>
  <si>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</si>
  <si>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</si>
  <si>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</si>
  <si>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</si>
  <si>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</si>
  <si>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</si>
  <si>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</si>
  <si>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</si>
  <si>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</si>
  <si>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</si>
  <si>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</si>
  <si>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</si>
  <si>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</si>
  <si>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</si>
  <si>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</si>
  <si>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</si>
  <si>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</si>
  <si>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</si>
  <si>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</si>
  <si>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</si>
  <si>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</si>
  <si>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</si>
  <si>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</si>
  <si>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</si>
  <si>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</si>
  <si>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</si>
  <si>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</si>
  <si>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</si>
  <si>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</si>
  <si>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</si>
  <si>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</si>
  <si>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</si>
  <si>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</si>
  <si>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</si>
  <si>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</si>
  <si>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</si>
  <si>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</si>
  <si>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</si>
  <si>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</si>
  <si>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</si>
  <si>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</si>
  <si>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</si>
  <si>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</si>
  <si>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</si>
  <si>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</si>
  <si>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</si>
  <si>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</si>
  <si>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</si>
  <si>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</si>
  <si>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</si>
  <si>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</si>
  <si>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</si>
  <si>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</si>
  <si>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</si>
  <si>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</si>
  <si>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</si>
  <si>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</si>
  <si>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</si>
  <si>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</si>
  <si>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</si>
  <si>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</si>
  <si>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</si>
  <si>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</si>
  <si>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</si>
  <si>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</si>
  <si>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</si>
  <si>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</si>
  <si>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</si>
  <si>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</si>
  <si>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</si>
  <si>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</si>
  <si>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</si>
  <si>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</si>
  <si>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</si>
  <si>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</si>
  <si>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</si>
  <si>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</si>
  <si>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</si>
  <si>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</si>
  <si>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</si>
  <si>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</si>
  <si>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</si>
  <si>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</si>
  <si>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</si>
  <si>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</si>
  <si>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</si>
  <si>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</si>
  <si>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</si>
  <si>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</si>
  <si>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</si>
  <si>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</si>
  <si>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</si>
  <si>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</si>
  <si>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</si>
  <si>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</si>
  <si>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</si>
  <si>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</si>
  <si>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</si>
  <si>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</si>
  <si>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</si>
  <si>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</si>
  <si>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</si>
  <si>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</si>
  <si>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</si>
  <si>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</si>
  <si>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</si>
  <si>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</si>
  <si>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</si>
  <si>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</si>
  <si>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</si>
  <si>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</si>
  <si>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</si>
  <si>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</si>
  <si>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</si>
  <si>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</si>
  <si>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</si>
  <si>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</si>
  <si>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</si>
  <si>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</si>
  <si>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</si>
  <si>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</si>
  <si>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</si>
  <si>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</si>
  <si>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</si>
  <si>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</si>
  <si>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</si>
  <si>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</si>
  <si>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</si>
  <si>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</si>
  <si>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</si>
  <si>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</si>
  <si>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</si>
  <si>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</si>
  <si>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</si>
  <si>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</si>
  <si>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</si>
  <si>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</si>
  <si>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</si>
  <si>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</si>
  <si>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</si>
  <si>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</si>
  <si>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</si>
  <si>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</si>
  <si>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</si>
  <si>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</si>
  <si>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</si>
  <si>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</si>
  <si>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</si>
  <si>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</si>
  <si>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</si>
  <si>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</si>
  <si>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</si>
  <si>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</si>
  <si>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</si>
  <si>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</si>
  <si>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</si>
  <si>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</si>
  <si>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</si>
  <si>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</si>
  <si>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</si>
  <si>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</si>
  <si>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</si>
  <si>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</si>
  <si>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</si>
  <si>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</si>
  <si>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</si>
  <si>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</si>
  <si>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</si>
  <si>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</si>
  <si>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</si>
  <si>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</si>
  <si>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</si>
  <si>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</si>
  <si>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</si>
  <si>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</si>
  <si>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</si>
  <si>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</si>
  <si>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</si>
  <si>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</si>
  <si>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</si>
  <si>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</si>
  <si>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</si>
  <si>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</si>
  <si>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</si>
  <si>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</si>
  <si>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</si>
  <si>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</si>
  <si>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</si>
  <si>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</si>
  <si>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</si>
  <si>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</si>
  <si>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</si>
  <si>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</si>
  <si>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</si>
  <si>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</si>
  <si>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</si>
  <si>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</si>
  <si>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</si>
  <si>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</si>
  <si>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</si>
  <si>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</si>
  <si>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</si>
  <si>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</si>
  <si>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</si>
  <si>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</si>
  <si>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</si>
  <si>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</si>
  <si>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</si>
  <si>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</si>
  <si>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</si>
  <si>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</si>
  <si>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</si>
  <si>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</si>
  <si>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</si>
  <si>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</si>
  <si>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</si>
  <si>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</si>
  <si>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</si>
  <si>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</si>
  <si>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</si>
  <si>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</si>
  <si>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</si>
  <si>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</si>
  <si>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</si>
  <si>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</si>
  <si>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</si>
  <si>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</si>
  <si>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</si>
  <si>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</si>
  <si>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</si>
  <si>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</si>
  <si>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</si>
  <si>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</si>
  <si>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</si>
  <si>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</si>
  <si>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</si>
  <si>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</si>
  <si>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</si>
  <si>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</si>
  <si>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</si>
  <si>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</si>
  <si>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</si>
  <si>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</si>
  <si>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</si>
  <si>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</si>
  <si>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</si>
  <si>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</si>
  <si>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</si>
  <si>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</si>
  <si>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</si>
  <si>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</si>
  <si>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</si>
  <si>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</si>
  <si>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</si>
  <si>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</si>
  <si>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</si>
  <si>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</si>
  <si>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</si>
  <si>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</si>
  <si>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</si>
  <si>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</si>
  <si>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</si>
  <si>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</si>
  <si>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</si>
  <si>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</si>
  <si>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</si>
  <si>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</si>
  <si>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</si>
  <si>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</si>
  <si>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</si>
  <si>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</si>
  <si>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</si>
  <si>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</si>
  <si>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</si>
  <si>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</si>
  <si>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</si>
  <si>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</si>
  <si>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</si>
  <si>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</si>
  <si>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</si>
  <si>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</si>
  <si>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</si>
  <si>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</si>
  <si>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</si>
  <si>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</si>
  <si>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</si>
  <si>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</si>
  <si>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</si>
  <si>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</si>
  <si>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</si>
  <si>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</si>
  <si>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</si>
  <si>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</si>
  <si>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</si>
  <si>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</si>
  <si>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</si>
  <si>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</si>
  <si>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</si>
  <si>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</si>
  <si>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</si>
  <si>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</si>
  <si>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</si>
  <si>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</si>
  <si>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</si>
  <si>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</si>
  <si>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</si>
  <si>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</si>
  <si>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</si>
  <si>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</si>
  <si>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</si>
  <si>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</si>
  <si>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</si>
  <si>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</si>
  <si>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</si>
  <si>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</si>
  <si>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</si>
  <si>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</si>
  <si>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</si>
  <si>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</si>
  <si>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</si>
  <si>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</si>
  <si>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</si>
  <si>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</si>
  <si>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</si>
  <si>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</si>
  <si>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</si>
  <si>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</si>
  <si>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</si>
  <si>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</si>
  <si>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</si>
  <si>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</si>
  <si>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</si>
  <si>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</si>
  <si>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</si>
  <si>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</si>
  <si>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</si>
  <si>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</si>
  <si>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</si>
  <si>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</si>
  <si>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</si>
  <si>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</si>
  <si>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</si>
  <si>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</si>
  <si>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</si>
  <si>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</si>
  <si>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</si>
  <si>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</si>
  <si>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</si>
  <si>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</si>
  <si>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</si>
  <si>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</si>
  <si>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</si>
  <si>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</si>
  <si>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</si>
  <si>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</si>
  <si>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</si>
  <si>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</si>
  <si>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</si>
  <si>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</si>
  <si>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</si>
  <si>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</si>
  <si>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</si>
  <si>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</si>
  <si>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</si>
  <si>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</si>
  <si>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</si>
  <si>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</si>
  <si>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</si>
  <si>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</si>
  <si>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</si>
  <si>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</si>
  <si>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</si>
  <si>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</si>
  <si>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</si>
  <si>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</si>
  <si>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</si>
  <si>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</si>
  <si>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</si>
  <si>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</si>
  <si>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</si>
  <si>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</si>
  <si>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</si>
  <si>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</si>
  <si>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</si>
  <si>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</si>
  <si>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</si>
  <si>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</si>
  <si>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</si>
  <si>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</si>
  <si>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</si>
  <si>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</si>
  <si>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</si>
  <si>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</si>
  <si>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</si>
  <si>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</si>
  <si>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</si>
  <si>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</si>
  <si>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</si>
  <si>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</si>
  <si>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</si>
  <si>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</si>
  <si>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</si>
  <si>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</si>
  <si>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</si>
  <si>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</si>
  <si>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</si>
  <si>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</si>
  <si>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</si>
  <si>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</si>
  <si>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</si>
  <si>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</si>
  <si>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</si>
  <si>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</si>
  <si>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</si>
  <si>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</si>
  <si>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</si>
  <si>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</si>
  <si>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</si>
  <si>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</si>
  <si>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</si>
  <si>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</si>
  <si>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</si>
  <si>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</si>
  <si>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</si>
  <si>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</si>
  <si>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</si>
  <si>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</si>
  <si>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</si>
  <si>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</si>
  <si>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</si>
  <si>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</si>
  <si>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</si>
  <si>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</si>
  <si>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</si>
  <si>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</si>
  <si>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</si>
  <si>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</si>
  <si>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</si>
  <si>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</si>
  <si>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</si>
  <si>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</si>
  <si>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</si>
  <si>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</si>
  <si>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</si>
  <si>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</si>
  <si>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</si>
  <si>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</si>
  <si>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</si>
  <si>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</si>
  <si>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</si>
  <si>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</si>
  <si>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</si>
  <si>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</si>
  <si>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</si>
  <si>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</si>
  <si>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</si>
  <si>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</si>
  <si>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</si>
  <si>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</si>
  <si>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</si>
  <si>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</si>
  <si>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</si>
  <si>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</si>
  <si>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</si>
  <si>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</si>
  <si>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</si>
  <si>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</si>
  <si>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</si>
  <si>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</si>
  <si>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</si>
  <si>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</si>
  <si>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</si>
  <si>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</si>
  <si>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</si>
  <si>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</si>
  <si>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</si>
  <si>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</si>
  <si>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</si>
  <si>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</si>
  <si>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</si>
  <si>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</si>
  <si>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</si>
  <si>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</si>
  <si>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</si>
  <si>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</si>
  <si>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</si>
  <si>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</si>
  <si>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</si>
  <si>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</si>
  <si>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</si>
  <si>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</si>
  <si>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</si>
  <si>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</si>
  <si>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</si>
  <si>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</si>
  <si>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</si>
  <si>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</si>
  <si>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</si>
  <si>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</si>
  <si>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</si>
  <si>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</si>
  <si>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</si>
  <si>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</si>
  <si>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</si>
  <si>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</si>
  <si>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</si>
  <si>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</si>
  <si>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</si>
  <si>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</si>
  <si>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</si>
  <si>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</si>
  <si>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</si>
  <si>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</si>
  <si>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</si>
  <si>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</si>
  <si>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</si>
  <si>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</si>
  <si>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</si>
  <si>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</si>
  <si>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</si>
  <si>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</si>
  <si>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</si>
  <si>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</si>
  <si>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</si>
  <si>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</si>
  <si>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</si>
  <si>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</si>
  <si>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</si>
  <si>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</si>
  <si>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</si>
  <si>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</si>
  <si>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</si>
  <si>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</si>
  <si>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</si>
  <si>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</si>
  <si>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</si>
  <si>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</si>
  <si>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</si>
  <si>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</si>
  <si>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</si>
  <si>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</si>
  <si>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</si>
  <si>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</si>
  <si>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</si>
  <si>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</si>
  <si>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</si>
  <si>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</si>
  <si>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</si>
  <si>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</si>
  <si>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</si>
  <si>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</si>
  <si>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</si>
  <si>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</si>
  <si>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</si>
  <si>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</si>
  <si>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</si>
  <si>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</si>
  <si>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</si>
  <si>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</si>
  <si>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</si>
  <si>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</si>
  <si>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</si>
  <si>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</si>
  <si>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</si>
  <si>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</si>
  <si>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</si>
  <si>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</si>
  <si>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</si>
  <si>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</si>
  <si>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</si>
  <si>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</si>
  <si>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</si>
  <si>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</si>
  <si>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</si>
  <si>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</si>
  <si>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</si>
  <si>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</si>
  <si>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</si>
  <si>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</si>
  <si>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</si>
  <si>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</si>
  <si>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</si>
  <si>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</si>
  <si>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</si>
  <si>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</si>
  <si>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</si>
  <si>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</si>
  <si>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</si>
  <si>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</si>
  <si>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</si>
  <si>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</si>
  <si>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</si>
  <si>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</si>
  <si>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</si>
  <si>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</si>
  <si>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</si>
  <si>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</si>
  <si>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</si>
  <si>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</si>
  <si>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</si>
  <si>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</si>
  <si>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</si>
  <si>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</si>
  <si>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</si>
  <si>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</si>
  <si>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</si>
  <si>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</si>
  <si>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</si>
  <si>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</si>
  <si>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</si>
  <si>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</si>
  <si>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</si>
  <si>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</si>
  <si>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</si>
  <si>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</si>
  <si>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</si>
  <si>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</si>
  <si>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</si>
  <si>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</si>
  <si>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</si>
  <si>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</si>
  <si>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</si>
  <si>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</si>
  <si>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</si>
  <si>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</si>
  <si>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</si>
  <si>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</si>
  <si>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</si>
  <si>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</si>
  <si>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</si>
  <si>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</si>
  <si>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</si>
  <si>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</si>
  <si>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</si>
  <si>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</si>
  <si>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</si>
  <si>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</si>
  <si>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</si>
  <si>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</si>
  <si>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</si>
  <si>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</si>
  <si>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</si>
  <si>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</si>
  <si>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</si>
  <si>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</si>
  <si>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</si>
  <si>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</si>
  <si>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</si>
  <si>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</si>
  <si>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</si>
  <si>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</si>
  <si>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</si>
  <si>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</si>
  <si>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</si>
  <si>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</si>
  <si>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</si>
  <si>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</si>
  <si>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</si>
  <si>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</si>
  <si>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</si>
  <si>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</si>
  <si>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</si>
  <si>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</si>
  <si>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</si>
  <si>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</si>
  <si>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</si>
  <si>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</si>
  <si>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</si>
  <si>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</si>
  <si>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</si>
  <si>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</si>
  <si>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</si>
  <si>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</si>
  <si>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</si>
  <si>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</si>
  <si>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</si>
  <si>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</si>
  <si>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</si>
  <si>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</si>
  <si>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</si>
  <si>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</si>
  <si>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</si>
  <si>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</si>
  <si>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</si>
  <si>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</si>
  <si>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</si>
  <si>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</si>
  <si>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</si>
  <si>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</si>
  <si>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</si>
  <si>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</si>
  <si>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</si>
  <si>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</si>
  <si>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</si>
  <si>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</si>
  <si>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</si>
  <si>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</si>
  <si>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</si>
  <si>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</si>
  <si>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</si>
  <si>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</si>
  <si>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</si>
  <si>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</si>
  <si>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</si>
  <si>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</si>
  <si>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</si>
  <si>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</si>
  <si>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</si>
  <si>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</si>
  <si>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</si>
  <si>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</si>
  <si>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</si>
  <si>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</si>
  <si>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</si>
  <si>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</si>
  <si>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</si>
  <si>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</si>
  <si>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</si>
  <si>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</si>
  <si>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</si>
  <si>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</si>
  <si>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</si>
  <si>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</si>
  <si>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</si>
  <si>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</si>
  <si>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</si>
  <si>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</si>
  <si>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</si>
  <si>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</si>
  <si>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</si>
  <si>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</si>
  <si>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</si>
  <si>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</si>
  <si>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</si>
  <si>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</si>
  <si>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</si>
  <si>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</si>
  <si>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</si>
  <si>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</si>
  <si>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</si>
  <si>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</si>
  <si>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</si>
  <si>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</si>
  <si>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</si>
  <si>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</si>
  <si>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</si>
  <si>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</si>
  <si>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</si>
  <si>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</si>
  <si>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</si>
  <si>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</si>
  <si>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</si>
  <si>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</si>
  <si>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</si>
  <si>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</si>
  <si>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</si>
  <si>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</si>
  <si>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</si>
  <si>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</si>
  <si>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</si>
  <si>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</si>
  <si>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</si>
  <si>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</si>
  <si>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</si>
  <si>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</si>
  <si>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</si>
  <si>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</si>
  <si>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</si>
  <si>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</si>
  <si>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</si>
  <si>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</si>
  <si>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</si>
  <si>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</si>
  <si>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</si>
  <si>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</si>
  <si>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</si>
  <si>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</si>
  <si>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</si>
  <si>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</si>
  <si>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</si>
  <si>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</si>
  <si>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</si>
  <si>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</si>
  <si>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</si>
  <si>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</si>
  <si>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</si>
  <si>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</si>
  <si>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</si>
  <si>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</si>
  <si>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</si>
  <si>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</si>
  <si>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</si>
  <si>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</si>
  <si>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</si>
  <si>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</si>
  <si>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</si>
  <si>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</si>
  <si>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</si>
  <si>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</si>
  <si>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</si>
  <si>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</si>
  <si>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</si>
  <si>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</si>
  <si>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</si>
  <si>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</si>
  <si>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</si>
  <si>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</si>
  <si>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</si>
  <si>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</si>
  <si>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</si>
  <si>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</si>
  <si>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</si>
  <si>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</si>
  <si>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</si>
  <si>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</si>
  <si>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</si>
  <si>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</si>
  <si>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</si>
  <si>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</si>
  <si>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</si>
  <si>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</si>
  <si>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</si>
  <si>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</si>
  <si>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</si>
  <si>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</si>
  <si>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</si>
  <si>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</si>
  <si>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</si>
  <si>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</si>
  <si>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</si>
  <si>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</si>
  <si>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</si>
  <si>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</si>
  <si>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</si>
  <si>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</si>
  <si>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</si>
  <si>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</si>
  <si>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</si>
  <si>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</si>
  <si>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</si>
  <si>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</si>
  <si>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</si>
  <si>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</si>
  <si>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</si>
  <si>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</si>
  <si>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</si>
  <si>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</si>
  <si>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</si>
  <si>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</si>
  <si>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</si>
  <si>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</si>
  <si>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</si>
  <si>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</si>
  <si>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</si>
  <si>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</si>
  <si>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</si>
  <si>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</si>
  <si>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</si>
  <si>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</si>
  <si>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</si>
  <si>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</si>
  <si>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</si>
  <si>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</si>
  <si>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</si>
  <si>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</si>
  <si>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</si>
  <si>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</si>
  <si>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</si>
  <si>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</si>
  <si>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</si>
  <si>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</si>
  <si>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</si>
  <si>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</si>
  <si>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</si>
  <si>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</si>
  <si>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</si>
  <si>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</si>
  <si>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</si>
  <si>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</si>
  <si>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</si>
  <si>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</si>
  <si>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</si>
  <si>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</si>
  <si>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</si>
  <si>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</si>
  <si>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</si>
  <si>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</si>
  <si>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</si>
  <si>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</si>
  <si>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</si>
  <si>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</si>
  <si>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</si>
  <si>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</si>
  <si>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</si>
  <si>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</si>
  <si>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</si>
  <si>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</si>
  <si>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</si>
  <si>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</si>
  <si>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</si>
  <si>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</si>
  <si>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</si>
  <si>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</si>
  <si>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</si>
  <si>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</si>
  <si>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</si>
  <si>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</si>
  <si>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</si>
  <si>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</si>
  <si>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</si>
  <si>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</si>
  <si>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</si>
  <si>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</si>
  <si>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</si>
  <si>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</si>
  <si>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</si>
  <si>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</si>
  <si>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</si>
  <si>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</si>
  <si>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</si>
  <si>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</si>
  <si>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</si>
  <si>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</si>
  <si>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</si>
  <si>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</si>
  <si>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</si>
  <si>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</si>
  <si>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</si>
  <si>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</si>
  <si>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</si>
  <si>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</si>
  <si>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</si>
  <si>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</si>
  <si>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</si>
  <si>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</si>
  <si>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</si>
  <si>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</si>
  <si>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</si>
  <si>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</si>
  <si>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</si>
  <si>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</si>
  <si>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</si>
  <si>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</si>
  <si>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</si>
  <si>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</si>
  <si>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</si>
  <si>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</si>
  <si>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</si>
  <si>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</si>
  <si>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</si>
  <si>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</si>
  <si>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</si>
  <si>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</si>
  <si>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</si>
  <si>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</si>
  <si>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</si>
  <si>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</si>
  <si>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</si>
  <si>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</si>
  <si>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</si>
  <si>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</si>
  <si>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</si>
  <si>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</si>
  <si>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</si>
  <si>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</si>
  <si>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</si>
  <si>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</si>
  <si>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</si>
  <si>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</si>
  <si>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</si>
  <si>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</si>
  <si>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</si>
  <si>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</si>
  <si>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</si>
  <si>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</si>
  <si>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</si>
  <si>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</si>
  <si>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</si>
  <si>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</si>
  <si>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</si>
  <si>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</si>
  <si>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</si>
  <si>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</si>
  <si>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</si>
  <si>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</si>
  <si>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</si>
  <si>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</si>
  <si>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</si>
  <si>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</si>
  <si>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</si>
  <si>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</si>
  <si>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</si>
  <si>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</si>
  <si>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</si>
  <si>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</si>
  <si>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</si>
  <si>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</si>
  <si>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</si>
  <si>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</si>
  <si>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</si>
  <si>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</si>
  <si>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</si>
  <si>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</si>
  <si>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</si>
  <si>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</si>
  <si>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</si>
  <si>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</si>
  <si>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</si>
  <si>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</si>
  <si>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</si>
  <si>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</si>
  <si>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</si>
  <si>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</si>
  <si>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</si>
  <si>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</si>
  <si>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</si>
  <si>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</si>
  <si>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</si>
  <si>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</si>
  <si>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</si>
  <si>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</si>
  <si>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</si>
  <si>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</si>
  <si>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</si>
  <si>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</si>
  <si>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</si>
  <si>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</si>
  <si>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</si>
  <si>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</si>
  <si>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</si>
  <si>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</si>
  <si>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</si>
  <si>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</si>
  <si>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</si>
  <si>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</si>
  <si>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</si>
  <si>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</si>
  <si>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</si>
  <si>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</si>
  <si>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</si>
  <si>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</si>
  <si>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</si>
  <si>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</si>
  <si>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</si>
  <si>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</si>
  <si>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</si>
  <si>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</si>
  <si>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</si>
  <si>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</si>
  <si>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</si>
  <si>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</si>
  <si>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</si>
  <si>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</si>
  <si>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</si>
  <si>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</si>
  <si>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</si>
  <si>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</si>
  <si>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</si>
  <si>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</si>
  <si>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</si>
  <si>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</si>
  <si>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</si>
  <si>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</si>
  <si>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</si>
  <si>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</si>
  <si>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</si>
  <si>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</si>
  <si>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</si>
  <si>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</si>
  <si>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</si>
  <si>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</si>
  <si>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</si>
  <si>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</si>
  <si>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</si>
  <si>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</si>
  <si>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</si>
  <si>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</si>
  <si>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</si>
  <si>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</si>
  <si>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</si>
  <si>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</si>
  <si>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</si>
  <si>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</si>
  <si>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</si>
  <si>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</si>
  <si>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</si>
  <si>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</si>
  <si>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</si>
  <si>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</si>
  <si>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</si>
  <si>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</si>
  <si>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</si>
  <si>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</si>
  <si>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</si>
  <si>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</si>
  <si>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</si>
  <si>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</si>
  <si>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</si>
  <si>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</si>
  <si>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</si>
  <si>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</si>
  <si>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</si>
  <si>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</si>
  <si>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</si>
  <si>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</si>
  <si>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</si>
  <si>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</si>
  <si>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</si>
  <si>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</si>
  <si>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</si>
  <si>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</si>
  <si>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</si>
  <si>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</si>
  <si>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</si>
  <si>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</si>
  <si>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</si>
  <si>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</si>
  <si>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</si>
  <si>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</si>
  <si>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</si>
  <si>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</si>
  <si>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</si>
  <si>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</si>
  <si>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</si>
  <si>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</si>
  <si>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</si>
  <si>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</si>
  <si>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</si>
  <si>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</si>
  <si>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</si>
  <si>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</si>
  <si>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</si>
  <si>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</si>
  <si>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</si>
  <si>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</si>
  <si>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</si>
  <si>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</si>
  <si>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</si>
  <si>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</si>
  <si>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</si>
  <si>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</si>
  <si>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</si>
  <si>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</si>
  <si>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</si>
  <si>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</si>
  <si>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</si>
  <si>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</si>
  <si>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</si>
  <si>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</si>
  <si>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</si>
  <si>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CID000211</t>
  </si>
  <si>
    <t>CID001399</t>
  </si>
  <si>
    <t>CID001460</t>
  </si>
  <si>
    <t>CID001508</t>
  </si>
  <si>
    <t>CID001758</t>
  </si>
  <si>
    <t>CID002508</t>
  </si>
  <si>
    <t>CID002835</t>
  </si>
  <si>
    <t>CID003205</t>
  </si>
  <si>
    <t>Changsha South Tantalum Niobium Co., Ltd.</t>
  </si>
  <si>
    <t>China</t>
  </si>
  <si>
    <t>Changsha</t>
  </si>
  <si>
    <t>PT Artha Cipta Langgeng</t>
  </si>
  <si>
    <t>PT Refined Bangka Tin</t>
  </si>
  <si>
    <t>Facility conformant until it ceased operations on 6/24/24</t>
  </si>
  <si>
    <t>QuantumClean</t>
  </si>
  <si>
    <t>United States</t>
  </si>
  <si>
    <t>Carrollton</t>
  </si>
  <si>
    <t>Soft Metais Ltda.</t>
  </si>
  <si>
    <t>Bebedouro</t>
  </si>
  <si>
    <t>CV Venus Inti Perkasa</t>
  </si>
  <si>
    <t>XinXing Haorong Electronic Material Co., Ltd.</t>
  </si>
  <si>
    <t>YunFu City</t>
  </si>
  <si>
    <t>PT Menara Cipta Mulia</t>
  </si>
  <si>
    <t>Mentawak</t>
  </si>
  <si>
    <t>PT Bangka Serumpun</t>
  </si>
  <si>
    <t>Based on supplier response</t>
  </si>
  <si>
    <t>Based on Supplier response</t>
  </si>
  <si>
    <t>Rolled Alloys</t>
  </si>
  <si>
    <t>36-4331636</t>
  </si>
  <si>
    <t>Federal Tax ID</t>
  </si>
  <si>
    <t>Chris Wonders</t>
  </si>
  <si>
    <t>cwonders@rolledalloys.com</t>
  </si>
  <si>
    <t>1-734-847-9430</t>
  </si>
  <si>
    <t>RolledAlloys.com</t>
  </si>
  <si>
    <t>92% of suppliers have submitted conflict minerals reporting templates to our 2025 inquiry.</t>
  </si>
  <si>
    <t>6630 Monclova Road, Maumee, Ohio 43537</t>
  </si>
  <si>
    <t>Quality Assurance Manager  - Ohio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</si>
</sst>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wonders@rolledalloy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wonders@rolledalloy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650000000000006" customHeight="1">
      <c r="A29" s="296"/>
      <c r="B29" s="309"/>
      <c r="C29" s="303"/>
      <c r="D29" s="306"/>
      <c r="E29" s="294"/>
      <c r="F29" s="165" t="s">
        <v>57</v>
      </c>
      <c r="G29" s="25"/>
    </row>
    <row r="30" spans="1:7" ht="62.6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6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65"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E3253CF-D757-49EA-9573-C4A7DFF405B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4DF92D6-F477-4F8C-BCF4-22103B87EE2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6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6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15844</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15845</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15846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15847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15848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15849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15847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15848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15849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45838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34" t="s">
        <v>15842</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t="s">
        <v>15842</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t="s">
        <v>15842</v>
      </c>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t="s">
        <v>15842</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475</v>
      </c>
      <c r="E32" s="333"/>
      <c r="F32" s="47"/>
      <c r="G32" s="334" t="s">
        <v>15842</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t="s">
        <v>15842</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t="s">
        <v>15842</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475</v>
      </c>
      <c r="E38" s="327"/>
      <c r="F38" s="47"/>
      <c r="G38" s="334" t="s">
        <v>15842</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t="s">
        <v>15842</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34" t="s">
        <v>15842</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34" t="s">
        <v>15842</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15842</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34" t="s">
        <v>15842</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34" t="s">
        <v>15843</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t="s">
        <v>15843</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4" t="s">
        <v>15843</v>
      </c>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2432</v>
      </c>
      <c r="E56" s="369"/>
      <c r="F56" s="47"/>
      <c r="G56" s="334" t="s">
        <v>15851</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2432</v>
      </c>
      <c r="E57" s="369"/>
      <c r="F57" s="47"/>
      <c r="G57" s="334" t="s">
        <v>15851</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2432</v>
      </c>
      <c r="E59" s="369"/>
      <c r="F59" s="47"/>
      <c r="G59" s="334" t="s">
        <v>15851</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476</v>
      </c>
      <c r="E62" s="333"/>
      <c r="F62" s="47"/>
      <c r="G62" s="334" t="s">
        <v>15843</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34" t="s">
        <v>15843</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476</v>
      </c>
      <c r="E65" s="327"/>
      <c r="F65" s="47"/>
      <c r="G65" s="334" t="s">
        <v>15843</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34" t="s">
        <v>15843</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t="s">
        <v>15843</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t="s">
        <v>15843</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15850</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
      </c>
    </row>
    <row r="101" spans="2:7" ht="15.75" hidden="1">
      <c r="B101" s="236" t="s">
        <v>2433</v>
      </c>
      <c r="D101" s="282" t="str">
        <f>IF(AND(OR($D$27="Yes",$D$27=""),OR($D$33="Yes",$D$33="")),"Unknown","")</f>
        <v>Unknown</v>
      </c>
      <c r="E101" s="282" t="str">
        <f>IF(AND(OR($D$26="Yes",$D$26=""),OR($D$32="Yes",$D$32="")),"None","")</f>
        <v>None</v>
      </c>
      <c r="G101" s="282" t="str">
        <f>IF(OR($D$28="Yes",$D$28=""),"No","")</f>
        <v/>
      </c>
    </row>
    <row r="102" spans="2:7" ht="15.75" hidden="1">
      <c r="B102" s="236" t="s">
        <v>2434</v>
      </c>
      <c r="D102" s="282" t="str">
        <f>IF(AND(OR($D$28="Yes",$D$28=""),OR($D$34="Yes",$D$34="")),"Yes","")</f>
        <v/>
      </c>
      <c r="E102" s="282" t="str">
        <f>IF(AND(OR($D$27="Yes",$D$27=""),OR($D$33="Yes",$D$33="")),"100%","")</f>
        <v>100%</v>
      </c>
      <c r="G102" s="282" t="str">
        <f>IF(OR($D$29="Yes",$D$29=""),"Yes","")</f>
        <v>Yes</v>
      </c>
    </row>
    <row r="103" spans="2:7" ht="15.75" hidden="1">
      <c r="B103" s="236" t="s">
        <v>2435</v>
      </c>
      <c r="D103" s="282" t="str">
        <f>IF(AND(OR($D$28="Yes",$D$28=""),OR($D$34="Yes",$D$34="")),"No","")</f>
        <v/>
      </c>
      <c r="E103" s="282" t="str">
        <f>IF(AND(OR($D$27="Yes",$D$27=""),OR($D$33="Yes",$D$33="")),"Greater than 90%","")</f>
        <v>Greater than 90%</v>
      </c>
      <c r="G103" s="282" t="str">
        <f>IF(OR($D$29="Yes",$D$29=""),"No","")</f>
        <v>No</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9DC2556-D0C2-49E5-8DE3-2160FE169A7A}"/>
    <hyperlink ref="D20" r:id="rId4" xr:uid="{ACD2CF5F-ED34-49AA-AE82-C33C6301F5A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79" sqref="C7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137</v>
      </c>
      <c r="B5" s="182" t="str">
        <f ca="1">IF(LEN(A5)=0,"",INDEX('Smelter Look-up'!$A:$A,MATCH($A5,'Smelter Look-up'!$E:$E,0)))</f>
        <v>Tungsten</v>
      </c>
      <c r="C5" s="186" t="str">
        <f ca="1">IF(LEN(A5)=0,"",INDEX('Smelter Look-up'!$C:$C,MATCH($A5,'Smelter Look-up'!$E:$E,0)))</f>
        <v>Xiamen Tungsten (H.C.) Co., Ltd.</v>
      </c>
      <c r="D5" s="230"/>
      <c r="E5" s="182" t="str">
        <f ca="1">IF(ISERROR($V5),"",OFFSET('Smelter Look-up'!$D$4,$V5-4,0)&amp;"")</f>
        <v>CHINA</v>
      </c>
      <c r="F5" s="182" t="str">
        <f ca="1">IF(ISERROR($V5),"",OFFSET('Smelter Look-up'!$E$4,$V5-4,0))</f>
        <v>CID002320</v>
      </c>
      <c r="G5" s="182" t="str">
        <f ca="1">IF(C5=$X$4,IF(ISERROR($V5),"Enter smelter details","RMI"),IF(ISERROR($V5),"",OFFSET('Smelter Look-up'!$F$4,$V5-4,0)))</f>
        <v>RMI</v>
      </c>
      <c r="H5" s="183">
        <f ca="1">IF(ISERROR($V5),"",OFFSET('Smelter Look-up'!$G$4,$V5-4,0))</f>
        <v>0</v>
      </c>
      <c r="I5" s="184" t="str">
        <f ca="1">IF(ISERROR($V5),"",OFFSET('Smelter Look-up'!$H$4,$V5-4,0))</f>
        <v>Xiamen</v>
      </c>
      <c r="J5" s="184" t="str">
        <f ca="1">IF(ISERROR($V5),"",OFFSET('Smelter Look-up'!$I$4,$V5-4,0))</f>
        <v>Fujian Sheng</v>
      </c>
      <c r="K5" s="224"/>
      <c r="L5" s="224"/>
      <c r="M5" s="224"/>
      <c r="N5" s="224"/>
      <c r="O5" s="224"/>
      <c r="P5" s="185"/>
      <c r="Q5" s="225"/>
      <c r="R5" s="182" t="str">
        <f ca="1">IF(ISERROR($V5),"",OFFSET('Smelter Look-up'!$C$4,$V5-4,0)&amp;"")</f>
        <v>Xiamen Tungsten (H.C.) Co., Ltd.</v>
      </c>
      <c r="S5" s="181" t="str">
        <f ca="1">IF(B5="","",IF(ISERROR(MATCH($E5,CL,0)),"Unknown",INDIRECT("'C'!$A$"&amp;MATCH($E5,CL,0)+1)))</f>
        <v>CN</v>
      </c>
      <c r="T5" s="181" t="str">
        <f ca="1">IF(B5="","",IF(ISERROR(MATCH($J5,SorP!$B$1:$B$6226,0)),"",INDIRECT("'SorP'!$A$"&amp;MATCH($S5&amp;$J5,SorP!C:C,0))))</f>
        <v>CN-FJ</v>
      </c>
      <c r="U5" s="201"/>
      <c r="V5" s="226">
        <f ca="1">IF(C5="",NA(),IF(OR(C5="Smelter not listed",C5="Smelter not yet identified"),MATCH($B5&amp;$D5,'Smelter Look-up'!$J:$J,0),MATCH($B5&amp;$C5,'Smelter Look-up'!$J:$J,0)))</f>
        <v>635</v>
      </c>
      <c r="X5" s="227">
        <f t="shared" ref="X5" ca="1" si="0">IF(AND(C5="Smelter not listed",OR(LEN(D5)=0,LEN(E5)=0)),1,0)</f>
        <v>0</v>
      </c>
      <c r="AB5" s="228" t="str">
        <f t="shared" ref="AB5" ca="1" si="1">B5&amp;C5</f>
        <v>TungstenXiamen Tungsten (H.C.) Co., Ltd.</v>
      </c>
    </row>
    <row r="6" spans="1:34" s="227" customFormat="1" ht="20.100000000000001" customHeight="1">
      <c r="A6" s="262" t="s">
        <v>747</v>
      </c>
      <c r="B6" s="182" t="str">
        <f ca="1">IF(LEN(A6)=0,"",INDEX('Smelter Look-up'!$A:$A,MATCH($A6,'Smelter Look-up'!$E:$E,0)))</f>
        <v>Tin</v>
      </c>
      <c r="C6" s="186" t="str">
        <f ca="1">IF(LEN(A6)=0,"",INDEX('Smelter Look-up'!$C:$C,MATCH($A6,'Smelter Look-up'!$E:$E,0)))</f>
        <v>Fenix Metals</v>
      </c>
      <c r="D6" s="230"/>
      <c r="E6" s="182" t="str">
        <f ca="1">IF(ISERROR($V6),"",OFFSET('Smelter Look-up'!$D$4,$V6-4,0)&amp;"")</f>
        <v>POLAND</v>
      </c>
      <c r="F6" s="182" t="str">
        <f ca="1">IF(ISERROR($V6),"",OFFSET('Smelter Look-up'!$E$4,$V6-4,0))</f>
        <v>CID000468</v>
      </c>
      <c r="G6" s="182" t="str">
        <f ca="1">IF(C6=$X$4,IF(ISERROR($V6),"Enter smelter details","RMI"),IF(ISERROR($V6),"",OFFSET('Smelter Look-up'!$F$4,$V6-4,0)))</f>
        <v>RMI</v>
      </c>
      <c r="H6" s="183">
        <f ca="1">IF(ISERROR($V6),"",OFFSET('Smelter Look-up'!$G$4,$V6-4,0))</f>
        <v>0</v>
      </c>
      <c r="I6" s="184" t="str">
        <f ca="1">IF(ISERROR($V6),"",OFFSET('Smelter Look-up'!$H$4,$V6-4,0))</f>
        <v>Chmielów</v>
      </c>
      <c r="J6" s="184" t="str">
        <f ca="1">IF(ISERROR($V6),"",OFFSET('Smelter Look-up'!$I$4,$V6-4,0))</f>
        <v>Podkarpackie</v>
      </c>
      <c r="K6" s="224"/>
      <c r="L6" s="224"/>
      <c r="M6" s="224"/>
      <c r="N6" s="224"/>
      <c r="O6" s="224"/>
      <c r="P6" s="185"/>
      <c r="Q6" s="225"/>
      <c r="R6" s="182" t="str">
        <f ca="1">IF(ISERROR($V6),"",OFFSET('Smelter Look-up'!$C$4,$V6-4,0)&amp;"")</f>
        <v>Fenix Metals</v>
      </c>
      <c r="S6" s="181" t="str">
        <f t="shared" ref="S6:S37" ca="1" si="2">IF(B6="","",IF(ISERROR(MATCH($E6,CL,0)),"Unknown",INDIRECT("'C'!$A$"&amp;MATCH($E6,CL,0)+1)))</f>
        <v>PL</v>
      </c>
      <c r="T6" s="181" t="str">
        <f ca="1">IF(B6="","",IF(ISERROR(MATCH($J6,SorP!$B$1:$B$6226,0)),"",INDIRECT("'SorP'!$A$"&amp;MATCH($S6&amp;$J6,SorP!C:C,0))))</f>
        <v>PL-18</v>
      </c>
      <c r="U6" s="201"/>
      <c r="V6" s="226">
        <f ca="1">IF(C6="",NA(),IF(OR(C6="Smelter not listed",C6="Smelter not yet identified"),MATCH($B6&amp;$D6,'Smelter Look-up'!$J:$J,0),MATCH($B6&amp;$C6,'Smelter Look-up'!$J:$J,0)))</f>
        <v>437</v>
      </c>
      <c r="X6" s="227">
        <f t="shared" ref="X6:X37" ca="1" si="3">IF(AND(C6="Smelter not listed",OR(LEN(D6)=0,LEN(E6)=0)),1,0)</f>
        <v>0</v>
      </c>
      <c r="AB6" s="228" t="str">
        <f t="shared" ref="AB6:AB37" ca="1" si="4">B6&amp;C6</f>
        <v>TinFenix Metals</v>
      </c>
    </row>
    <row r="7" spans="1:34" s="227" customFormat="1" ht="20.100000000000001" customHeight="1">
      <c r="A7" s="262" t="s">
        <v>751</v>
      </c>
      <c r="B7" s="182" t="str">
        <f ca="1">IF(LEN(A7)=0,"",INDEX('Smelter Look-up'!$A:$A,MATCH($A7,'Smelter Look-up'!$E:$E,0)))</f>
        <v>Tin</v>
      </c>
      <c r="C7" s="186" t="str">
        <f ca="1">IF(LEN(A7)=0,"",INDEX('Smelter Look-up'!$C:$C,MATCH($A7,'Smelter Look-up'!$E:$E,0)))</f>
        <v>China Tin Group Co., Ltd.</v>
      </c>
      <c r="D7" s="230"/>
      <c r="E7" s="182" t="str">
        <f ca="1">IF(ISERROR($V7),"",OFFSET('Smelter Look-up'!$D$4,$V7-4,0)&amp;"")</f>
        <v>CHINA</v>
      </c>
      <c r="F7" s="182" t="str">
        <f ca="1">IF(ISERROR($V7),"",OFFSET('Smelter Look-up'!$E$4,$V7-4,0))</f>
        <v>CID001070</v>
      </c>
      <c r="G7" s="182" t="str">
        <f ca="1">IF(C7=$X$4,IF(ISERROR($V7),"Enter smelter details","RMI"),IF(ISERROR($V7),"",OFFSET('Smelter Look-up'!$F$4,$V7-4,0)))</f>
        <v>RMI</v>
      </c>
      <c r="H7" s="183">
        <f ca="1">IF(ISERROR($V7),"",OFFSET('Smelter Look-up'!$G$4,$V7-4,0))</f>
        <v>0</v>
      </c>
      <c r="I7" s="184" t="str">
        <f ca="1">IF(ISERROR($V7),"",OFFSET('Smelter Look-up'!$H$4,$V7-4,0))</f>
        <v>Laibin</v>
      </c>
      <c r="J7" s="184" t="str">
        <f ca="1">IF(ISERROR($V7),"",OFFSET('Smelter Look-up'!$I$4,$V7-4,0))</f>
        <v>Guangxi Zhuangzu Zizhiqu</v>
      </c>
      <c r="K7" s="224"/>
      <c r="L7" s="224"/>
      <c r="M7" s="224"/>
      <c r="N7" s="224"/>
      <c r="O7" s="224"/>
      <c r="P7" s="185"/>
      <c r="Q7" s="225"/>
      <c r="R7" s="182" t="str">
        <f ca="1">IF(ISERROR($V7),"",OFFSET('Smelter Look-up'!$C$4,$V7-4,0)&amp;"")</f>
        <v>China Tin Group Co., Ltd.</v>
      </c>
      <c r="S7" s="181" t="str">
        <f t="shared" ca="1" si="2"/>
        <v>CN</v>
      </c>
      <c r="T7" s="181" t="str">
        <f ca="1">IF(B7="","",IF(ISERROR(MATCH($J7,SorP!$B$1:$B$6226,0)),"",INDIRECT("'SorP'!$A$"&amp;MATCH($S7&amp;$J7,SorP!C:C,0))))</f>
        <v>CN-GX</v>
      </c>
      <c r="U7" s="201"/>
      <c r="V7" s="226">
        <f ca="1">IF(C7="",NA(),IF(OR(C7="Smelter not listed",C7="Smelter not yet identified"),MATCH($B7&amp;$D7,'Smelter Look-up'!$J:$J,0),MATCH($B7&amp;$C7,'Smelter Look-up'!$J:$J,0)))</f>
        <v>411</v>
      </c>
      <c r="X7" s="227">
        <f t="shared" ca="1" si="3"/>
        <v>0</v>
      </c>
      <c r="AB7" s="228" t="str">
        <f t="shared" ca="1" si="4"/>
        <v>TinChina Tin Group Co., Ltd.</v>
      </c>
    </row>
    <row r="8" spans="1:34" s="227" customFormat="1" ht="20.100000000000001" customHeight="1">
      <c r="A8" s="262" t="s">
        <v>745</v>
      </c>
      <c r="B8" s="182" t="str">
        <f ca="1">IF(LEN(A8)=0,"",INDEX('Smelter Look-up'!$A:$A,MATCH($A8,'Smelter Look-up'!$E:$E,0)))</f>
        <v>Tin</v>
      </c>
      <c r="C8" s="186" t="str">
        <f ca="1">IF(LEN(A8)=0,"",INDEX('Smelter Look-up'!$C:$C,MATCH($A8,'Smelter Look-up'!$E:$E,0)))</f>
        <v>EM Vinto</v>
      </c>
      <c r="D8" s="230"/>
      <c r="E8" s="182" t="str">
        <f ca="1">IF(ISERROR($V8),"",OFFSET('Smelter Look-up'!$D$4,$V8-4,0)&amp;"")</f>
        <v>BOLIVIA (PLURINATIONAL STATE OF)</v>
      </c>
      <c r="F8" s="182" t="str">
        <f ca="1">IF(ISERROR($V8),"",OFFSET('Smelter Look-up'!$E$4,$V8-4,0))</f>
        <v>CID000438</v>
      </c>
      <c r="G8" s="182" t="str">
        <f ca="1">IF(C8=$X$4,IF(ISERROR($V8),"Enter smelter details","RMI"),IF(ISERROR($V8),"",OFFSET('Smelter Look-up'!$F$4,$V8-4,0)))</f>
        <v>RMI</v>
      </c>
      <c r="H8" s="183">
        <f ca="1">IF(ISERROR($V8),"",OFFSET('Smelter Look-up'!$G$4,$V8-4,0))</f>
        <v>0</v>
      </c>
      <c r="I8" s="184" t="str">
        <f ca="1">IF(ISERROR($V8),"",OFFSET('Smelter Look-up'!$H$4,$V8-4,0))</f>
        <v>Oruro</v>
      </c>
      <c r="J8" s="184" t="str">
        <f ca="1">IF(ISERROR($V8),"",OFFSET('Smelter Look-up'!$I$4,$V8-4,0))</f>
        <v>Oruro</v>
      </c>
      <c r="K8" s="224"/>
      <c r="L8" s="224"/>
      <c r="M8" s="224"/>
      <c r="N8" s="224"/>
      <c r="O8" s="224"/>
      <c r="P8" s="185"/>
      <c r="Q8" s="225"/>
      <c r="R8" s="182" t="str">
        <f ca="1">IF(ISERROR($V8),"",OFFSET('Smelter Look-up'!$C$4,$V8-4,0)&amp;"")</f>
        <v>EM Vinto</v>
      </c>
      <c r="S8" s="181" t="str">
        <f t="shared" ca="1" si="2"/>
        <v>BO</v>
      </c>
      <c r="T8" s="181" t="str">
        <f ca="1">IF(B8="","",IF(ISERROR(MATCH($J8,SorP!$B$1:$B$6226,0)),"",INDIRECT("'SorP'!$A$"&amp;MATCH($S8&amp;$J8,SorP!C:C,0))))</f>
        <v>BO-O</v>
      </c>
      <c r="U8" s="201"/>
      <c r="V8" s="226">
        <f ca="1">IF(C8="",NA(),IF(OR(C8="Smelter not listed",C8="Smelter not yet identified"),MATCH($B8&amp;$D8,'Smelter Look-up'!$J:$J,0),MATCH($B8&amp;$C8,'Smelter Look-up'!$J:$J,0)))</f>
        <v>428</v>
      </c>
      <c r="X8" s="227">
        <f t="shared" ca="1" si="3"/>
        <v>0</v>
      </c>
      <c r="AB8" s="228" t="str">
        <f t="shared" ca="1" si="4"/>
        <v>TinEM Vinto</v>
      </c>
    </row>
    <row r="9" spans="1:34" s="227" customFormat="1" ht="20.100000000000001" customHeight="1">
      <c r="A9" s="262" t="s">
        <v>758</v>
      </c>
      <c r="B9" s="182" t="str">
        <f ca="1">IF(LEN(A9)=0,"",INDEX('Smelter Look-up'!$A:$A,MATCH($A9,'Smelter Look-up'!$E:$E,0)))</f>
        <v>Tin</v>
      </c>
      <c r="C9" s="186" t="str">
        <f ca="1">IF(LEN(A9)=0,"",INDEX('Smelter Look-up'!$C:$C,MATCH($A9,'Smelter Look-up'!$E:$E,0)))</f>
        <v>Operaciones Metalurgicas S.A.</v>
      </c>
      <c r="D9" s="230"/>
      <c r="E9" s="182" t="str">
        <f ca="1">IF(ISERROR($V9),"",OFFSET('Smelter Look-up'!$D$4,$V9-4,0)&amp;"")</f>
        <v>BOLIVIA (PLURINATIONAL STATE OF)</v>
      </c>
      <c r="F9" s="182" t="str">
        <f ca="1">IF(ISERROR($V9),"",OFFSET('Smelter Look-up'!$E$4,$V9-4,0))</f>
        <v>CID001337</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c r="R9" s="182" t="str">
        <f ca="1">IF(ISERROR($V9),"",OFFSET('Smelter Look-up'!$C$4,$V9-4,0)&amp;"")</f>
        <v>Operaciones Metalurgicas S.A.</v>
      </c>
      <c r="S9" s="181" t="str">
        <f t="shared" ca="1" si="2"/>
        <v>BO</v>
      </c>
      <c r="T9" s="181" t="str">
        <f ca="1">IF(B9="","",IF(ISERROR(MATCH($J9,SorP!$B$1:$B$6226,0)),"",INDIRECT("'SorP'!$A$"&amp;MATCH($S9&amp;$J9,SorP!C:C,0))))</f>
        <v>BO-O</v>
      </c>
      <c r="U9" s="201"/>
      <c r="V9" s="226">
        <f ca="1">IF(C9="",NA(),IF(OR(C9="Smelter not listed",C9="Smelter not yet identified"),MATCH($B9&amp;$D9,'Smelter Look-up'!$J:$J,0),MATCH($B9&amp;$C9,'Smelter Look-up'!$J:$J,0)))</f>
        <v>493</v>
      </c>
      <c r="X9" s="227">
        <f t="shared" ca="1" si="3"/>
        <v>0</v>
      </c>
      <c r="AB9" s="228" t="str">
        <f t="shared" ca="1" si="4"/>
        <v>TinOperaciones Metalurgicas S.A.</v>
      </c>
    </row>
    <row r="10" spans="1:34" s="227" customFormat="1" ht="20.100000000000001" customHeight="1">
      <c r="A10" s="262" t="s">
        <v>13774</v>
      </c>
      <c r="B10" s="182" t="str">
        <f ca="1">IF(LEN(A10)=0,"",INDEX('Smelter Look-up'!$A:$A,MATCH($A10,'Smelter Look-up'!$E:$E,0)))</f>
        <v>Tin</v>
      </c>
      <c r="C10" s="186" t="str">
        <f ca="1">IF(LEN(A10)=0,"",INDEX('Smelter Look-up'!$C:$C,MATCH($A10,'Smelter Look-up'!$E:$E,0)))</f>
        <v>Luna Smelter, Ltd.</v>
      </c>
      <c r="D10" s="230"/>
      <c r="E10" s="182" t="str">
        <f ca="1">IF(ISERROR($V10),"",OFFSET('Smelter Look-up'!$D$4,$V10-4,0)&amp;"")</f>
        <v>RWANDA</v>
      </c>
      <c r="F10" s="182" t="str">
        <f ca="1">IF(ISERROR($V10),"",OFFSET('Smelter Look-up'!$E$4,$V10-4,0))</f>
        <v>CID003387</v>
      </c>
      <c r="G10" s="182" t="str">
        <f ca="1">IF(C10=$X$4,IF(ISERROR($V10),"Enter smelter details","RMI"),IF(ISERROR($V10),"",OFFSET('Smelter Look-up'!$F$4,$V10-4,0)))</f>
        <v>RMI</v>
      </c>
      <c r="H10" s="183">
        <f ca="1">IF(ISERROR($V10),"",OFFSET('Smelter Look-up'!$G$4,$V10-4,0))</f>
        <v>0</v>
      </c>
      <c r="I10" s="184" t="str">
        <f ca="1">IF(ISERROR($V10),"",OFFSET('Smelter Look-up'!$H$4,$V10-4,0))</f>
        <v>Kigali</v>
      </c>
      <c r="J10" s="184" t="str">
        <f ca="1">IF(ISERROR($V10),"",OFFSET('Smelter Look-up'!$I$4,$V10-4,0))</f>
        <v>City of Kigali</v>
      </c>
      <c r="K10" s="224"/>
      <c r="L10" s="224"/>
      <c r="M10" s="224"/>
      <c r="N10" s="224"/>
      <c r="O10" s="224"/>
      <c r="P10" s="185"/>
      <c r="Q10" s="225"/>
      <c r="R10" s="182" t="str">
        <f ca="1">IF(ISERROR($V10),"",OFFSET('Smelter Look-up'!$C$4,$V10-4,0)&amp;"")</f>
        <v>Luna Smelter, Ltd.</v>
      </c>
      <c r="S10" s="181" t="str">
        <f t="shared" ca="1" si="2"/>
        <v>RW</v>
      </c>
      <c r="T10" s="181" t="str">
        <f ca="1">IF(B10="","",IF(ISERROR(MATCH($J10,SorP!$B$1:$B$6226,0)),"",INDIRECT("'SorP'!$A$"&amp;MATCH($S10&amp;$J10,SorP!C:C,0))))</f>
        <v>RW-01</v>
      </c>
      <c r="U10" s="201"/>
      <c r="V10" s="226">
        <f ca="1">IF(C10="",NA(),IF(OR(C10="Smelter not listed",C10="Smelter not yet identified"),MATCH($B10&amp;$D10,'Smelter Look-up'!$J:$J,0),MATCH($B10&amp;$C10,'Smelter Look-up'!$J:$J,0)))</f>
        <v>465</v>
      </c>
      <c r="X10" s="227">
        <f t="shared" ca="1" si="3"/>
        <v>0</v>
      </c>
      <c r="AB10" s="228" t="str">
        <f t="shared" ca="1" si="4"/>
        <v>TinLuna Smelter, Ltd.</v>
      </c>
    </row>
    <row r="11" spans="1:34" s="227" customFormat="1" ht="20.100000000000001" customHeight="1">
      <c r="A11" s="262" t="s">
        <v>759</v>
      </c>
      <c r="B11" s="182" t="str">
        <f ca="1">IF(LEN(A11)=0,"",INDEX('Smelter Look-up'!$A:$A,MATCH($A11,'Smelter Look-up'!$E:$E,0)))</f>
        <v>Tin</v>
      </c>
      <c r="C11" s="186" t="str">
        <f ca="1">IF(LEN(A11)=0,"",INDEX('Smelter Look-up'!$C:$C,MATCH($A11,'Smelter Look-up'!$E:$E,0)))</f>
        <v>PT Mitra Stania Prima</v>
      </c>
      <c r="D11" s="230"/>
      <c r="E11" s="182" t="str">
        <f ca="1">IF(ISERROR($V11),"",OFFSET('Smelter Look-up'!$D$4,$V11-4,0)&amp;"")</f>
        <v>INDONESIA</v>
      </c>
      <c r="F11" s="182" t="str">
        <f ca="1">IF(ISERROR($V11),"",OFFSET('Smelter Look-up'!$E$4,$V11-4,0))</f>
        <v>CID001453</v>
      </c>
      <c r="G11" s="182" t="str">
        <f ca="1">IF(C11=$X$4,IF(ISERROR($V11),"Enter smelter details","RMI"),IF(ISERROR($V11),"",OFFSET('Smelter Look-up'!$F$4,$V11-4,0)))</f>
        <v>RMI</v>
      </c>
      <c r="H11" s="183">
        <f ca="1">IF(ISERROR($V11),"",OFFSET('Smelter Look-up'!$G$4,$V11-4,0))</f>
        <v>0</v>
      </c>
      <c r="I11" s="184" t="str">
        <f ca="1">IF(ISERROR($V11),"",OFFSET('Smelter Look-up'!$H$4,$V11-4,0))</f>
        <v>Sungailiat</v>
      </c>
      <c r="J11" s="184" t="str">
        <f ca="1">IF(ISERROR($V11),"",OFFSET('Smelter Look-up'!$I$4,$V11-4,0))</f>
        <v>Kepulauan Bangka Belitung</v>
      </c>
      <c r="K11" s="224"/>
      <c r="L11" s="224"/>
      <c r="M11" s="224"/>
      <c r="N11" s="224"/>
      <c r="O11" s="224"/>
      <c r="P11" s="185"/>
      <c r="Q11" s="225"/>
      <c r="R11" s="182" t="str">
        <f ca="1">IF(ISERROR($V11),"",OFFSET('Smelter Look-up'!$C$4,$V11-4,0)&amp;"")</f>
        <v>PT Mitra Stania Prima</v>
      </c>
      <c r="S11" s="181" t="str">
        <f t="shared" ca="1" si="2"/>
        <v>ID</v>
      </c>
      <c r="T11" s="181" t="str">
        <f ca="1">IF(B11="","",IF(ISERROR(MATCH($J11,SorP!$B$1:$B$6226,0)),"",INDIRECT("'SorP'!$A$"&amp;MATCH($S11&amp;$J11,SorP!C:C,0))))</f>
        <v>ID-BB</v>
      </c>
      <c r="U11" s="201"/>
      <c r="V11" s="226">
        <f ca="1">IF(C11="",NA(),IF(OR(C11="Smelter not listed",C11="Smelter not yet identified"),MATCH($B11&amp;$D11,'Smelter Look-up'!$J:$J,0),MATCH($B11&amp;$C11,'Smelter Look-up'!$J:$J,0)))</f>
        <v>502</v>
      </c>
      <c r="X11" s="227">
        <f t="shared" ca="1" si="3"/>
        <v>0</v>
      </c>
      <c r="AB11" s="228" t="str">
        <f t="shared" ca="1" si="4"/>
        <v>TinPT Mitra Stania Prima</v>
      </c>
    </row>
    <row r="12" spans="1:34" s="227" customFormat="1" ht="20.100000000000001" customHeight="1">
      <c r="A12" s="262" t="s">
        <v>754</v>
      </c>
      <c r="B12" s="182" t="str">
        <f ca="1">IF(LEN(A12)=0,"",INDEX('Smelter Look-up'!$A:$A,MATCH($A12,'Smelter Look-up'!$E:$E,0)))</f>
        <v>Tin</v>
      </c>
      <c r="C12" s="186" t="str">
        <f ca="1">IF(LEN(A12)=0,"",INDEX('Smelter Look-up'!$C:$C,MATCH($A12,'Smelter Look-up'!$E:$E,0)))</f>
        <v>Minsur</v>
      </c>
      <c r="D12" s="230"/>
      <c r="E12" s="182" t="str">
        <f ca="1">IF(ISERROR($V12),"",OFFSET('Smelter Look-up'!$D$4,$V12-4,0)&amp;"")</f>
        <v>PERU</v>
      </c>
      <c r="F12" s="182" t="str">
        <f ca="1">IF(ISERROR($V12),"",OFFSET('Smelter Look-up'!$E$4,$V12-4,0))</f>
        <v>CID001182</v>
      </c>
      <c r="G12" s="182" t="str">
        <f ca="1">IF(C12=$X$4,IF(ISERROR($V12),"Enter smelter details","RMI"),IF(ISERROR($V12),"",OFFSET('Smelter Look-up'!$F$4,$V12-4,0)))</f>
        <v>RMI</v>
      </c>
      <c r="H12" s="183">
        <f ca="1">IF(ISERROR($V12),"",OFFSET('Smelter Look-up'!$G$4,$V12-4,0))</f>
        <v>0</v>
      </c>
      <c r="I12" s="184" t="str">
        <f ca="1">IF(ISERROR($V12),"",OFFSET('Smelter Look-up'!$H$4,$V12-4,0))</f>
        <v>Paracas</v>
      </c>
      <c r="J12" s="184" t="str">
        <f ca="1">IF(ISERROR($V12),"",OFFSET('Smelter Look-up'!$I$4,$V12-4,0))</f>
        <v>Ika</v>
      </c>
      <c r="K12" s="224"/>
      <c r="L12" s="224"/>
      <c r="M12" s="224"/>
      <c r="N12" s="224"/>
      <c r="O12" s="224"/>
      <c r="P12" s="185"/>
      <c r="Q12" s="225"/>
      <c r="R12" s="182" t="str">
        <f ca="1">IF(ISERROR($V12),"",OFFSET('Smelter Look-up'!$C$4,$V12-4,0)&amp;"")</f>
        <v>Minsur</v>
      </c>
      <c r="S12" s="181" t="str">
        <f t="shared" ca="1" si="2"/>
        <v>PE</v>
      </c>
      <c r="T12" s="181" t="str">
        <f ca="1">IF(B12="","",IF(ISERROR(MATCH($J12,SorP!$B$1:$B$6226,0)),"",INDIRECT("'SorP'!$A$"&amp;MATCH($S12&amp;$J12,SorP!C:C,0))))</f>
        <v>PE-ICA</v>
      </c>
      <c r="U12" s="201"/>
      <c r="V12" s="226">
        <f ca="1">IF(C12="",NA(),IF(OR(C12="Smelter not listed",C12="Smelter not yet identified"),MATCH($B12&amp;$D12,'Smelter Look-up'!$J:$J,0),MATCH($B12&amp;$C12,'Smelter Look-up'!$J:$J,0)))</f>
        <v>481</v>
      </c>
      <c r="X12" s="227">
        <f t="shared" ca="1" si="3"/>
        <v>0</v>
      </c>
      <c r="AB12" s="228" t="str">
        <f t="shared" ca="1" si="4"/>
        <v>TinMinsur</v>
      </c>
    </row>
    <row r="13" spans="1:34" s="227" customFormat="1" ht="20.100000000000001" customHeight="1">
      <c r="A13" s="262" t="s">
        <v>763</v>
      </c>
      <c r="B13" s="182" t="str">
        <f ca="1">IF(LEN(A13)=0,"",INDEX('Smelter Look-up'!$A:$A,MATCH($A13,'Smelter Look-up'!$E:$E,0)))</f>
        <v>Tin</v>
      </c>
      <c r="C13" s="186" t="str">
        <f ca="1">IF(LEN(A13)=0,"",INDEX('Smelter Look-up'!$C:$C,MATCH($A13,'Smelter Look-up'!$E:$E,0)))</f>
        <v>Thaisarco</v>
      </c>
      <c r="D13" s="230"/>
      <c r="E13" s="182" t="str">
        <f ca="1">IF(ISERROR($V13),"",OFFSET('Smelter Look-up'!$D$4,$V13-4,0)&amp;"")</f>
        <v>THAILAND</v>
      </c>
      <c r="F13" s="182" t="str">
        <f ca="1">IF(ISERROR($V13),"",OFFSET('Smelter Look-up'!$E$4,$V13-4,0))</f>
        <v>CID001898</v>
      </c>
      <c r="G13" s="182" t="str">
        <f ca="1">IF(C13=$X$4,IF(ISERROR($V13),"Enter smelter details","RMI"),IF(ISERROR($V13),"",OFFSET('Smelter Look-up'!$F$4,$V13-4,0)))</f>
        <v>RMI</v>
      </c>
      <c r="H13" s="183">
        <f ca="1">IF(ISERROR($V13),"",OFFSET('Smelter Look-up'!$G$4,$V13-4,0))</f>
        <v>0</v>
      </c>
      <c r="I13" s="184" t="str">
        <f ca="1">IF(ISERROR($V13),"",OFFSET('Smelter Look-up'!$H$4,$V13-4,0))</f>
        <v>Amphur Muang</v>
      </c>
      <c r="J13" s="184" t="str">
        <f ca="1">IF(ISERROR($V13),"",OFFSET('Smelter Look-up'!$I$4,$V13-4,0))</f>
        <v>Phuket</v>
      </c>
      <c r="K13" s="224"/>
      <c r="L13" s="224"/>
      <c r="M13" s="224"/>
      <c r="N13" s="224"/>
      <c r="O13" s="224"/>
      <c r="P13" s="185"/>
      <c r="Q13" s="225"/>
      <c r="R13" s="182" t="str">
        <f ca="1">IF(ISERROR($V13),"",OFFSET('Smelter Look-up'!$C$4,$V13-4,0)&amp;"")</f>
        <v>Thaisarco</v>
      </c>
      <c r="S13" s="181" t="str">
        <f t="shared" ca="1" si="2"/>
        <v>TH</v>
      </c>
      <c r="T13" s="181" t="str">
        <f ca="1">IF(B13="","",IF(ISERROR(MATCH($J13,SorP!$B$1:$B$6226,0)),"",INDIRECT("'SorP'!$A$"&amp;MATCH($S13&amp;$J13,SorP!C:C,0))))</f>
        <v>TH-83</v>
      </c>
      <c r="U13" s="201"/>
      <c r="V13" s="226">
        <f ca="1">IF(C13="",NA(),IF(OR(C13="Smelter not listed",C13="Smelter not yet identified"),MATCH($B13&amp;$D13,'Smelter Look-up'!$J:$J,0),MATCH($B13&amp;$C13,'Smelter Look-up'!$J:$J,0)))</f>
        <v>521</v>
      </c>
      <c r="X13" s="227">
        <f t="shared" ca="1" si="3"/>
        <v>0</v>
      </c>
      <c r="AB13" s="228" t="str">
        <f t="shared" ca="1" si="4"/>
        <v>TinThaisarco</v>
      </c>
    </row>
    <row r="14" spans="1:34" s="227" customFormat="1" ht="20.100000000000001" customHeight="1">
      <c r="A14" s="262" t="s">
        <v>766</v>
      </c>
      <c r="B14" s="182" t="str">
        <f ca="1">IF(LEN(A14)=0,"",INDEX('Smelter Look-up'!$A:$A,MATCH($A14,'Smelter Look-up'!$E:$E,0)))</f>
        <v>Tin</v>
      </c>
      <c r="C14" s="186" t="str">
        <f ca="1">IF(LEN(A14)=0,"",INDEX('Smelter Look-up'!$C:$C,MATCH($A14,'Smelter Look-up'!$E:$E,0)))</f>
        <v>Tin Smelting Branch of Yunnan Tin Co., Ltd.</v>
      </c>
      <c r="D14" s="230"/>
      <c r="E14" s="182" t="str">
        <f ca="1">IF(ISERROR($V14),"",OFFSET('Smelter Look-up'!$D$4,$V14-4,0)&amp;"")</f>
        <v>CHINA</v>
      </c>
      <c r="F14" s="182" t="str">
        <f ca="1">IF(ISERROR($V14),"",OFFSET('Smelter Look-up'!$E$4,$V14-4,0))</f>
        <v>CID002180</v>
      </c>
      <c r="G14" s="182" t="str">
        <f ca="1">IF(C14=$X$4,IF(ISERROR($V14),"Enter smelter details","RMI"),IF(ISERROR($V14),"",OFFSET('Smelter Look-up'!$F$4,$V14-4,0)))</f>
        <v>RMI</v>
      </c>
      <c r="H14" s="183">
        <f ca="1">IF(ISERROR($V14),"",OFFSET('Smelter Look-up'!$G$4,$V14-4,0))</f>
        <v>0</v>
      </c>
      <c r="I14" s="184" t="str">
        <f ca="1">IF(ISERROR($V14),"",OFFSET('Smelter Look-up'!$H$4,$V14-4,0))</f>
        <v>Gejiu</v>
      </c>
      <c r="J14" s="184" t="str">
        <f ca="1">IF(ISERROR($V14),"",OFFSET('Smelter Look-up'!$I$4,$V14-4,0))</f>
        <v>Yunnan Sheng</v>
      </c>
      <c r="K14" s="224"/>
      <c r="L14" s="224"/>
      <c r="M14" s="224"/>
      <c r="N14" s="224"/>
      <c r="O14" s="224"/>
      <c r="P14" s="185"/>
      <c r="Q14" s="225"/>
      <c r="R14" s="182" t="str">
        <f ca="1">IF(ISERROR($V14),"",OFFSET('Smelter Look-up'!$C$4,$V14-4,0)&amp;"")</f>
        <v>Tin Smelting Branch of Yunnan Tin Co., Ltd.</v>
      </c>
      <c r="S14" s="181" t="str">
        <f t="shared" ca="1" si="2"/>
        <v>CN</v>
      </c>
      <c r="T14" s="181" t="str">
        <f ca="1">IF(B14="","",IF(ISERROR(MATCH($J14,SorP!$B$1:$B$6226,0)),"",INDIRECT("'SorP'!$A$"&amp;MATCH($S14&amp;$J14,SorP!C:C,0))))</f>
        <v>CN-YN</v>
      </c>
      <c r="U14" s="201"/>
      <c r="V14" s="226">
        <f ca="1">IF(C14="",NA(),IF(OR(C14="Smelter not listed",C14="Smelter not yet identified"),MATCH($B14&amp;$D14,'Smelter Look-up'!$J:$J,0),MATCH($B14&amp;$C14,'Smelter Look-up'!$J:$J,0)))</f>
        <v>524</v>
      </c>
      <c r="X14" s="227">
        <f t="shared" ca="1" si="3"/>
        <v>0</v>
      </c>
      <c r="AB14" s="228" t="str">
        <f t="shared" ca="1" si="4"/>
        <v>TinTin Smelting Branch of Yunnan Tin Co., Ltd.</v>
      </c>
    </row>
    <row r="15" spans="1:34" s="227" customFormat="1" ht="20.100000000000001" customHeight="1">
      <c r="A15" s="262" t="s">
        <v>753</v>
      </c>
      <c r="B15" s="182" t="str">
        <f ca="1">IF(LEN(A15)=0,"",INDEX('Smelter Look-up'!$A:$A,MATCH($A15,'Smelter Look-up'!$E:$E,0)))</f>
        <v>Tin</v>
      </c>
      <c r="C15" s="186" t="str">
        <f ca="1">IF(LEN(A15)=0,"",INDEX('Smelter Look-up'!$C:$C,MATCH($A15,'Smelter Look-up'!$E:$E,0)))</f>
        <v>Mineracao Taboca S.A.</v>
      </c>
      <c r="D15" s="230"/>
      <c r="E15" s="182" t="str">
        <f ca="1">IF(ISERROR($V15),"",OFFSET('Smelter Look-up'!$D$4,$V15-4,0)&amp;"")</f>
        <v>BRAZIL</v>
      </c>
      <c r="F15" s="182" t="str">
        <f ca="1">IF(ISERROR($V15),"",OFFSET('Smelter Look-up'!$E$4,$V15-4,0))</f>
        <v>CID001173</v>
      </c>
      <c r="G15" s="182" t="str">
        <f ca="1">IF(C15=$X$4,IF(ISERROR($V15),"Enter smelter details","RMI"),IF(ISERROR($V15),"",OFFSET('Smelter Look-up'!$F$4,$V15-4,0)))</f>
        <v>RMI</v>
      </c>
      <c r="H15" s="183">
        <f ca="1">IF(ISERROR($V15),"",OFFSET('Smelter Look-up'!$G$4,$V15-4,0))</f>
        <v>0</v>
      </c>
      <c r="I15" s="184" t="str">
        <f ca="1">IF(ISERROR($V15),"",OFFSET('Smelter Look-up'!$H$4,$V15-4,0))</f>
        <v>Pirapora de Bom Jesus</v>
      </c>
      <c r="J15" s="184" t="str">
        <f ca="1">IF(ISERROR($V15),"",OFFSET('Smelter Look-up'!$I$4,$V15-4,0))</f>
        <v>São Paulo</v>
      </c>
      <c r="K15" s="224"/>
      <c r="L15" s="224"/>
      <c r="M15" s="224"/>
      <c r="N15" s="224"/>
      <c r="O15" s="224"/>
      <c r="P15" s="185"/>
      <c r="Q15" s="225"/>
      <c r="R15" s="182" t="str">
        <f ca="1">IF(ISERROR($V15),"",OFFSET('Smelter Look-up'!$C$4,$V15-4,0)&amp;"")</f>
        <v>Mineracao Taboca S.A.</v>
      </c>
      <c r="S15" s="181" t="str">
        <f t="shared" ca="1" si="2"/>
        <v>BR</v>
      </c>
      <c r="T15" s="181" t="str">
        <f ca="1">IF(B15="","",IF(ISERROR(MATCH($J15,SorP!$B$1:$B$6226,0)),"",INDIRECT("'SorP'!$A$"&amp;MATCH($S15&amp;$J15,SorP!C:C,0))))</f>
        <v>BR-SP</v>
      </c>
      <c r="U15" s="201"/>
      <c r="V15" s="226">
        <f ca="1">IF(C15="",NA(),IF(OR(C15="Smelter not listed",C15="Smelter not yet identified"),MATCH($B15&amp;$D15,'Smelter Look-up'!$J:$J,0),MATCH($B15&amp;$C15,'Smelter Look-up'!$J:$J,0)))</f>
        <v>476</v>
      </c>
      <c r="X15" s="227">
        <f t="shared" ca="1" si="3"/>
        <v>0</v>
      </c>
      <c r="AB15" s="228" t="str">
        <f t="shared" ca="1" si="4"/>
        <v>TinMineracao Taboca S.A.</v>
      </c>
    </row>
    <row r="16" spans="1:34" s="227" customFormat="1" ht="20.100000000000001" customHeight="1">
      <c r="A16" s="262" t="s">
        <v>752</v>
      </c>
      <c r="B16" s="182" t="str">
        <f ca="1">IF(LEN(A16)=0,"",INDEX('Smelter Look-up'!$A:$A,MATCH($A16,'Smelter Look-up'!$E:$E,0)))</f>
        <v>Tin</v>
      </c>
      <c r="C16" s="186" t="str">
        <f ca="1">IF(LEN(A16)=0,"",INDEX('Smelter Look-up'!$C:$C,MATCH($A16,'Smelter Look-up'!$E:$E,0)))</f>
        <v>Malaysia Smelting Corporation (MSC)</v>
      </c>
      <c r="D16" s="230"/>
      <c r="E16" s="182" t="str">
        <f ca="1">IF(ISERROR($V16),"",OFFSET('Smelter Look-up'!$D$4,$V16-4,0)&amp;"")</f>
        <v>MALAYSIA</v>
      </c>
      <c r="F16" s="182" t="str">
        <f ca="1">IF(ISERROR($V16),"",OFFSET('Smelter Look-up'!$E$4,$V16-4,0))</f>
        <v>CID001105</v>
      </c>
      <c r="G16" s="182" t="str">
        <f ca="1">IF(C16=$X$4,IF(ISERROR($V16),"Enter smelter details","RMI"),IF(ISERROR($V16),"",OFFSET('Smelter Look-up'!$F$4,$V16-4,0)))</f>
        <v>RMI</v>
      </c>
      <c r="H16" s="183">
        <f ca="1">IF(ISERROR($V16),"",OFFSET('Smelter Look-up'!$G$4,$V16-4,0))</f>
        <v>0</v>
      </c>
      <c r="I16" s="184" t="str">
        <f ca="1">IF(ISERROR($V16),"",OFFSET('Smelter Look-up'!$H$4,$V16-4,0))</f>
        <v>Butterworth</v>
      </c>
      <c r="J16" s="184" t="str">
        <f ca="1">IF(ISERROR($V16),"",OFFSET('Smelter Look-up'!$I$4,$V16-4,0))</f>
        <v>Pulau Pinang</v>
      </c>
      <c r="K16" s="224"/>
      <c r="L16" s="224"/>
      <c r="M16" s="224"/>
      <c r="N16" s="224"/>
      <c r="O16" s="224"/>
      <c r="P16" s="185"/>
      <c r="Q16" s="225"/>
      <c r="R16" s="182" t="str">
        <f ca="1">IF(ISERROR($V16),"",OFFSET('Smelter Look-up'!$C$4,$V16-4,0)&amp;"")</f>
        <v>Malaysia Smelting Corporation (MSC)</v>
      </c>
      <c r="S16" s="181" t="str">
        <f t="shared" ca="1" si="2"/>
        <v>MY</v>
      </c>
      <c r="T16" s="181" t="str">
        <f ca="1">IF(B16="","",IF(ISERROR(MATCH($J16,SorP!$B$1:$B$6226,0)),"",INDIRECT("'SorP'!$A$"&amp;MATCH($S16&amp;$J16,SorP!C:C,0))))</f>
        <v>MY-07</v>
      </c>
      <c r="U16" s="201"/>
      <c r="V16" s="226">
        <f ca="1">IF(C16="",NA(),IF(OR(C16="Smelter not listed",C16="Smelter not yet identified"),MATCH($B16&amp;$D16,'Smelter Look-up'!$J:$J,0),MATCH($B16&amp;$C16,'Smelter Look-up'!$J:$J,0)))</f>
        <v>468</v>
      </c>
      <c r="X16" s="227">
        <f t="shared" ca="1" si="3"/>
        <v>0</v>
      </c>
      <c r="AB16" s="228" t="str">
        <f t="shared" ca="1" si="4"/>
        <v>TinMalaysia Smelting Corporation (MSC)</v>
      </c>
    </row>
    <row r="17" spans="1:28" s="227" customFormat="1" ht="20.100000000000001" customHeight="1">
      <c r="A17" s="262" t="s">
        <v>777</v>
      </c>
      <c r="B17" s="182" t="str">
        <f ca="1">IF(LEN(A17)=0,"",INDEX('Smelter Look-up'!$A:$A,MATCH($A17,'Smelter Look-up'!$E:$E,0)))</f>
        <v>Tin</v>
      </c>
      <c r="C17" s="186" t="str">
        <f ca="1">IF(LEN(A17)=0,"",INDEX('Smelter Look-up'!$C:$C,MATCH($A17,'Smelter Look-up'!$E:$E,0)))</f>
        <v>PT Timah Tbk Kundur</v>
      </c>
      <c r="D17" s="230"/>
      <c r="E17" s="182" t="str">
        <f ca="1">IF(ISERROR($V17),"",OFFSET('Smelter Look-up'!$D$4,$V17-4,0)&amp;"")</f>
        <v>INDONESIA</v>
      </c>
      <c r="F17" s="182" t="str">
        <f ca="1">IF(ISERROR($V17),"",OFFSET('Smelter Look-up'!$E$4,$V17-4,0))</f>
        <v>CID001477</v>
      </c>
      <c r="G17" s="182" t="str">
        <f ca="1">IF(C17=$X$4,IF(ISERROR($V17),"Enter smelter details","RMI"),IF(ISERROR($V17),"",OFFSET('Smelter Look-up'!$F$4,$V17-4,0)))</f>
        <v>RMI</v>
      </c>
      <c r="H17" s="183">
        <f ca="1">IF(ISERROR($V17),"",OFFSET('Smelter Look-up'!$G$4,$V17-4,0))</f>
        <v>0</v>
      </c>
      <c r="I17" s="184" t="str">
        <f ca="1">IF(ISERROR($V17),"",OFFSET('Smelter Look-up'!$H$4,$V17-4,0))</f>
        <v>Kundur</v>
      </c>
      <c r="J17" s="184" t="str">
        <f ca="1">IF(ISERROR($V17),"",OFFSET('Smelter Look-up'!$I$4,$V17-4,0))</f>
        <v>Riau</v>
      </c>
      <c r="K17" s="224"/>
      <c r="L17" s="224"/>
      <c r="M17" s="224"/>
      <c r="N17" s="224"/>
      <c r="O17" s="224"/>
      <c r="P17" s="185"/>
      <c r="Q17" s="225"/>
      <c r="R17" s="182" t="str">
        <f ca="1">IF(ISERROR($V17),"",OFFSET('Smelter Look-up'!$C$4,$V17-4,0)&amp;"")</f>
        <v>PT Timah Tbk Kundur</v>
      </c>
      <c r="S17" s="181" t="str">
        <f t="shared" ca="1" si="2"/>
        <v>ID</v>
      </c>
      <c r="T17" s="181" t="str">
        <f ca="1">IF(B17="","",IF(ISERROR(MATCH($J17,SorP!$B$1:$B$6226,0)),"",INDIRECT("'SorP'!$A$"&amp;MATCH($S17&amp;$J17,SorP!C:C,0))))</f>
        <v>ID-RI</v>
      </c>
      <c r="U17" s="201"/>
      <c r="V17" s="226">
        <f ca="1">IF(C17="",NA(),IF(OR(C17="Smelter not listed",C17="Smelter not yet identified"),MATCH($B17&amp;$D17,'Smelter Look-up'!$J:$J,0),MATCH($B17&amp;$C17,'Smelter Look-up'!$J:$J,0)))</f>
        <v>509</v>
      </c>
      <c r="X17" s="227">
        <f t="shared" ca="1" si="3"/>
        <v>0</v>
      </c>
      <c r="AB17" s="228" t="str">
        <f t="shared" ca="1" si="4"/>
        <v>TinPT Timah Tbk Kundur</v>
      </c>
    </row>
    <row r="18" spans="1:28" s="227" customFormat="1" ht="20.100000000000001" customHeight="1">
      <c r="A18" s="181" t="s">
        <v>760</v>
      </c>
      <c r="B18" s="182" t="str">
        <f ca="1">IF(LEN(A18)=0,"",INDEX('Smelter Look-up'!$A:$A,MATCH($A18,'Smelter Look-up'!$E:$E,0)))</f>
        <v>Tin</v>
      </c>
      <c r="C18" s="186" t="str">
        <f ca="1">IF(LEN(A18)=0,"",INDEX('Smelter Look-up'!$C:$C,MATCH($A18,'Smelter Look-up'!$E:$E,0)))</f>
        <v>PT Timah Tbk Mentok</v>
      </c>
      <c r="D18" s="230"/>
      <c r="E18" s="182" t="str">
        <f ca="1">IF(ISERROR($V18),"",OFFSET('Smelter Look-up'!$D$4,$V18-4,0)&amp;"")</f>
        <v>INDONESIA</v>
      </c>
      <c r="F18" s="182" t="str">
        <f ca="1">IF(ISERROR($V18),"",OFFSET('Smelter Look-up'!$E$4,$V18-4,0))</f>
        <v>CID001482</v>
      </c>
      <c r="G18" s="182" t="str">
        <f ca="1">IF(C18=$X$4,IF(ISERROR($V18),"Enter smelter details","RMI"),IF(ISERROR($V18),"",OFFSET('Smelter Look-up'!$F$4,$V18-4,0)))</f>
        <v>RMI</v>
      </c>
      <c r="H18" s="183">
        <f ca="1">IF(ISERROR($V18),"",OFFSET('Smelter Look-up'!$G$4,$V18-4,0))</f>
        <v>0</v>
      </c>
      <c r="I18" s="184" t="str">
        <f ca="1">IF(ISERROR($V18),"",OFFSET('Smelter Look-up'!$H$4,$V18-4,0))</f>
        <v>Mentok</v>
      </c>
      <c r="J18" s="184" t="str">
        <f ca="1">IF(ISERROR($V18),"",OFFSET('Smelter Look-up'!$I$4,$V18-4,0))</f>
        <v>Kepulauan Bangka Belitung</v>
      </c>
      <c r="K18" s="224"/>
      <c r="L18" s="224"/>
      <c r="M18" s="224"/>
      <c r="N18" s="224"/>
      <c r="O18" s="224"/>
      <c r="P18" s="185"/>
      <c r="Q18" s="225"/>
      <c r="R18" s="182" t="str">
        <f ca="1">IF(ISERROR($V18),"",OFFSET('Smelter Look-up'!$C$4,$V18-4,0)&amp;"")</f>
        <v>PT Timah Tbk Mentok</v>
      </c>
      <c r="S18" s="181" t="str">
        <f t="shared" ca="1" si="2"/>
        <v>ID</v>
      </c>
      <c r="T18" s="181" t="str">
        <f ca="1">IF(B18="","",IF(ISERROR(MATCH($J18,SorP!$B$1:$B$6226,0)),"",INDIRECT("'SorP'!$A$"&amp;MATCH($S18&amp;$J18,SorP!C:C,0))))</f>
        <v>ID-BB</v>
      </c>
      <c r="U18" s="201"/>
      <c r="V18" s="226">
        <f ca="1">IF(C18="",NA(),IF(OR(C18="Smelter not listed",C18="Smelter not yet identified"),MATCH($B18&amp;$D18,'Smelter Look-up'!$J:$J,0),MATCH($B18&amp;$C18,'Smelter Look-up'!$J:$J,0)))</f>
        <v>510</v>
      </c>
      <c r="X18" s="227">
        <f t="shared" ca="1" si="3"/>
        <v>0</v>
      </c>
      <c r="AB18" s="228" t="str">
        <f t="shared" ca="1" si="4"/>
        <v>TinPT Timah Tbk Mentok</v>
      </c>
    </row>
    <row r="19" spans="1:28" s="227" customFormat="1" ht="38.25">
      <c r="A19" s="181" t="s">
        <v>1772</v>
      </c>
      <c r="B19" s="182" t="str">
        <f ca="1">IF(LEN(A19)=0,"",INDEX('Smelter Look-up'!$A:$A,MATCH($A19,'Smelter Look-up'!$E:$E,0)))</f>
        <v>Tin</v>
      </c>
      <c r="C19" s="186" t="str">
        <f ca="1">IF(LEN(A19)=0,"",INDEX('Smelter Look-up'!$C:$C,MATCH($A19,'Smelter Look-up'!$E:$E,0)))</f>
        <v>Aurubis Beerse</v>
      </c>
      <c r="D19" s="230"/>
      <c r="E19" s="182" t="str">
        <f ca="1">IF(ISERROR($V19),"",OFFSET('Smelter Look-up'!$D$4,$V19-4,0)&amp;"")</f>
        <v>BELGIUM</v>
      </c>
      <c r="F19" s="182" t="str">
        <f ca="1">IF(ISERROR($V19),"",OFFSET('Smelter Look-up'!$E$4,$V19-4,0))</f>
        <v>CID002773</v>
      </c>
      <c r="G19" s="182" t="str">
        <f ca="1">IF(C19=$X$4,IF(ISERROR($V19),"Enter smelter details","RMI"),IF(ISERROR($V19),"",OFFSET('Smelter Look-up'!$F$4,$V19-4,0)))</f>
        <v>RMI</v>
      </c>
      <c r="H19" s="183">
        <f ca="1">IF(ISERROR($V19),"",OFFSET('Smelter Look-up'!$G$4,$V19-4,0))</f>
        <v>0</v>
      </c>
      <c r="I19" s="184" t="str">
        <f ca="1">IF(ISERROR($V19),"",OFFSET('Smelter Look-up'!$H$4,$V19-4,0))</f>
        <v>Beerse</v>
      </c>
      <c r="J19" s="184" t="str">
        <f ca="1">IF(ISERROR($V19),"",OFFSET('Smelter Look-up'!$I$4,$V19-4,0))</f>
        <v>Antwerpen</v>
      </c>
      <c r="K19" s="224"/>
      <c r="L19" s="224"/>
      <c r="M19" s="224"/>
      <c r="N19" s="224"/>
      <c r="O19" s="224"/>
      <c r="P19" s="185"/>
      <c r="Q19" s="225"/>
      <c r="R19" s="182" t="str">
        <f ca="1">IF(ISERROR($V19),"",OFFSET('Smelter Look-up'!$C$4,$V19-4,0)&amp;"")</f>
        <v>Aurubis Beerse</v>
      </c>
      <c r="S19" s="181" t="str">
        <f t="shared" ca="1" si="2"/>
        <v>BE</v>
      </c>
      <c r="T19" s="181" t="str">
        <f ca="1">IF(B19="","",IF(ISERROR(MATCH($J19,SorP!$B$1:$B$6226,0)),"",INDIRECT("'SorP'!$A$"&amp;MATCH($S19&amp;$J19,SorP!C:C,0))))</f>
        <v>BE-VAN</v>
      </c>
      <c r="U19" s="201"/>
      <c r="V19" s="226">
        <f ca="1">IF(C19="",NA(),IF(OR(C19="Smelter not listed",C19="Smelter not yet identified"),MATCH($B19&amp;$D19,'Smelter Look-up'!$J:$J,0),MATCH($B19&amp;$C19,'Smelter Look-up'!$J:$J,0)))</f>
        <v>404</v>
      </c>
      <c r="X19" s="227">
        <f t="shared" ca="1" si="3"/>
        <v>0</v>
      </c>
      <c r="AB19" s="228" t="str">
        <f t="shared" ca="1" si="4"/>
        <v>TinAurubis Beerse</v>
      </c>
    </row>
    <row r="20" spans="1:28" s="227" customFormat="1" ht="51">
      <c r="A20" s="181" t="s">
        <v>13122</v>
      </c>
      <c r="B20" s="182" t="str">
        <f ca="1">IF(LEN(A20)=0,"",INDEX('Smelter Look-up'!$A:$A,MATCH($A20,'Smelter Look-up'!$E:$E,0)))</f>
        <v>Tin</v>
      </c>
      <c r="C20" s="186" t="str">
        <f ca="1">IF(LEN(A20)=0,"",INDEX('Smelter Look-up'!$C:$C,MATCH($A20,'Smelter Look-up'!$E:$E,0)))</f>
        <v>Tin Technology &amp; Refining</v>
      </c>
      <c r="D20" s="230"/>
      <c r="E20" s="182" t="str">
        <f ca="1">IF(ISERROR($V20),"",OFFSET('Smelter Look-up'!$D$4,$V20-4,0)&amp;"")</f>
        <v>UNITED STATES OF AMERICA</v>
      </c>
      <c r="F20" s="182" t="str">
        <f ca="1">IF(ISERROR($V20),"",OFFSET('Smelter Look-up'!$E$4,$V20-4,0))</f>
        <v>CID003325</v>
      </c>
      <c r="G20" s="182" t="str">
        <f ca="1">IF(C20=$X$4,IF(ISERROR($V20),"Enter smelter details","RMI"),IF(ISERROR($V20),"",OFFSET('Smelter Look-up'!$F$4,$V20-4,0)))</f>
        <v>RMI</v>
      </c>
      <c r="H20" s="183">
        <f ca="1">IF(ISERROR($V20),"",OFFSET('Smelter Look-up'!$G$4,$V20-4,0))</f>
        <v>0</v>
      </c>
      <c r="I20" s="184" t="str">
        <f ca="1">IF(ISERROR($V20),"",OFFSET('Smelter Look-up'!$H$4,$V20-4,0))</f>
        <v>West Chester</v>
      </c>
      <c r="J20" s="184" t="str">
        <f ca="1">IF(ISERROR($V20),"",OFFSET('Smelter Look-up'!$I$4,$V20-4,0))</f>
        <v>Pennsylvania</v>
      </c>
      <c r="K20" s="224"/>
      <c r="L20" s="224"/>
      <c r="M20" s="224"/>
      <c r="N20" s="224"/>
      <c r="O20" s="224"/>
      <c r="P20" s="185"/>
      <c r="Q20" s="225"/>
      <c r="R20" s="182" t="str">
        <f ca="1">IF(ISERROR($V20),"",OFFSET('Smelter Look-up'!$C$4,$V20-4,0)&amp;"")</f>
        <v>Tin Technology &amp; Refining</v>
      </c>
      <c r="S20" s="181" t="str">
        <f t="shared" ca="1" si="2"/>
        <v>US</v>
      </c>
      <c r="T20" s="181" t="str">
        <f ca="1">IF(B20="","",IF(ISERROR(MATCH($J20,SorP!$B$1:$B$6226,0)),"",INDIRECT("'SorP'!$A$"&amp;MATCH($S20&amp;$J20,SorP!C:C,0))))</f>
        <v>US-PA</v>
      </c>
      <c r="U20" s="201"/>
      <c r="V20" s="226">
        <f ca="1">IF(C20="",NA(),IF(OR(C20="Smelter not listed",C20="Smelter not yet identified"),MATCH($B20&amp;$D20,'Smelter Look-up'!$J:$J,0),MATCH($B20&amp;$C20,'Smelter Look-up'!$J:$J,0)))</f>
        <v>525</v>
      </c>
      <c r="X20" s="227">
        <f t="shared" ca="1" si="3"/>
        <v>0</v>
      </c>
      <c r="AB20" s="228" t="str">
        <f t="shared" ca="1" si="4"/>
        <v>TinTin Technology &amp; Refining</v>
      </c>
    </row>
    <row r="21" spans="1:28" s="227" customFormat="1" ht="76.5">
      <c r="A21" s="181" t="s">
        <v>764</v>
      </c>
      <c r="B21" s="182" t="str">
        <f ca="1">IF(LEN(A21)=0,"",INDEX('Smelter Look-up'!$A:$A,MATCH($A21,'Smelter Look-up'!$E:$E,0)))</f>
        <v>Tin</v>
      </c>
      <c r="C21" s="186" t="str">
        <f ca="1">IF(LEN(A21)=0,"",INDEX('Smelter Look-up'!$C:$C,MATCH($A21,'Smelter Look-up'!$E:$E,0)))</f>
        <v>White Solder Metalurgia e Mineracao Ltda.</v>
      </c>
      <c r="D21" s="230"/>
      <c r="E21" s="182" t="str">
        <f ca="1">IF(ISERROR($V21),"",OFFSET('Smelter Look-up'!$D$4,$V21-4,0)&amp;"")</f>
        <v>BRAZIL</v>
      </c>
      <c r="F21" s="182" t="str">
        <f ca="1">IF(ISERROR($V21),"",OFFSET('Smelter Look-up'!$E$4,$V21-4,0))</f>
        <v>CID002036</v>
      </c>
      <c r="G21" s="182" t="str">
        <f ca="1">IF(C21=$X$4,IF(ISERROR($V21),"Enter smelter details","RMI"),IF(ISERROR($V21),"",OFFSET('Smelter Look-up'!$F$4,$V21-4,0)))</f>
        <v>RMI</v>
      </c>
      <c r="H21" s="183">
        <f ca="1">IF(ISERROR($V21),"",OFFSET('Smelter Look-up'!$G$4,$V21-4,0))</f>
        <v>0</v>
      </c>
      <c r="I21" s="184" t="str">
        <f ca="1">IF(ISERROR($V21),"",OFFSET('Smelter Look-up'!$H$4,$V21-4,0))</f>
        <v>Ariquemes</v>
      </c>
      <c r="J21" s="184" t="str">
        <f ca="1">IF(ISERROR($V21),"",OFFSET('Smelter Look-up'!$I$4,$V21-4,0))</f>
        <v>Rondônia</v>
      </c>
      <c r="K21" s="224"/>
      <c r="L21" s="224"/>
      <c r="M21" s="224"/>
      <c r="N21" s="224"/>
      <c r="O21" s="224"/>
      <c r="P21" s="185"/>
      <c r="Q21" s="225"/>
      <c r="R21" s="182" t="str">
        <f ca="1">IF(ISERROR($V21),"",OFFSET('Smelter Look-up'!$C$4,$V21-4,0)&amp;"")</f>
        <v>White Solder Metalurgia e Mineracao Ltda.</v>
      </c>
      <c r="S21" s="181" t="str">
        <f t="shared" ca="1" si="2"/>
        <v>BR</v>
      </c>
      <c r="T21" s="181" t="str">
        <f ca="1">IF(B21="","",IF(ISERROR(MATCH($J21,SorP!$B$1:$B$6226,0)),"",INDIRECT("'SorP'!$A$"&amp;MATCH($S21&amp;$J21,SorP!C:C,0))))</f>
        <v>BR-RO</v>
      </c>
      <c r="U21" s="201"/>
      <c r="V21" s="226">
        <f ca="1">IF(C21="",NA(),IF(OR(C21="Smelter not listed",C21="Smelter not yet identified"),MATCH($B21&amp;$D21,'Smelter Look-up'!$J:$J,0),MATCH($B21&amp;$C21,'Smelter Look-up'!$J:$J,0)))</f>
        <v>530</v>
      </c>
      <c r="X21" s="227">
        <f t="shared" ca="1" si="3"/>
        <v>0</v>
      </c>
      <c r="AB21" s="228" t="str">
        <f t="shared" ca="1" si="4"/>
        <v>TinWhite Solder Metalurgia e Mineracao Ltda.</v>
      </c>
    </row>
    <row r="22" spans="1:28" s="227" customFormat="1" ht="102">
      <c r="A22" s="181" t="s">
        <v>14961</v>
      </c>
      <c r="B22" s="182" t="str">
        <f ca="1">IF(LEN(A22)=0,"",INDEX('Smelter Look-up'!$A:$A,MATCH($A22,'Smelter Look-up'!$E:$E,0)))</f>
        <v>Tin</v>
      </c>
      <c r="C22" s="186" t="str">
        <f ca="1">IF(LEN(A22)=0,"",INDEX('Smelter Look-up'!$C:$C,MATCH($A22,'Smelter Look-up'!$E:$E,0)))</f>
        <v>Fabrica Auricchio Industria e Comercio Ltda.</v>
      </c>
      <c r="D22" s="230"/>
      <c r="E22" s="182" t="str">
        <f ca="1">IF(ISERROR($V22),"",OFFSET('Smelter Look-up'!$D$4,$V22-4,0)&amp;"")</f>
        <v>BRAZIL</v>
      </c>
      <c r="F22" s="182" t="str">
        <f ca="1">IF(ISERROR($V22),"",OFFSET('Smelter Look-up'!$E$4,$V22-4,0))</f>
        <v>CID003582</v>
      </c>
      <c r="G22" s="182" t="str">
        <f ca="1">IF(C22=$X$4,IF(ISERROR($V22),"Enter smelter details","RMI"),IF(ISERROR($V22),"",OFFSET('Smelter Look-up'!$F$4,$V22-4,0)))</f>
        <v>RMI</v>
      </c>
      <c r="H22" s="183">
        <f ca="1">IF(ISERROR($V22),"",OFFSET('Smelter Look-up'!$G$4,$V22-4,0))</f>
        <v>0</v>
      </c>
      <c r="I22" s="184" t="str">
        <f ca="1">IF(ISERROR($V22),"",OFFSET('Smelter Look-up'!$H$4,$V22-4,0))</f>
        <v>Mogi das Cruzes</v>
      </c>
      <c r="J22" s="184" t="str">
        <f ca="1">IF(ISERROR($V22),"",OFFSET('Smelter Look-up'!$I$4,$V22-4,0))</f>
        <v>São Paulo</v>
      </c>
      <c r="K22" s="224"/>
      <c r="L22" s="224"/>
      <c r="M22" s="224"/>
      <c r="N22" s="224"/>
      <c r="O22" s="224"/>
      <c r="P22" s="185"/>
      <c r="Q22" s="225"/>
      <c r="R22" s="182" t="str">
        <f ca="1">IF(ISERROR($V22),"",OFFSET('Smelter Look-up'!$C$4,$V22-4,0)&amp;"")</f>
        <v>Fabrica Auricchio Industria e Comercio Ltda.</v>
      </c>
      <c r="S22" s="181" t="str">
        <f t="shared" ca="1" si="2"/>
        <v>BR</v>
      </c>
      <c r="T22" s="181" t="str">
        <f ca="1">IF(B22="","",IF(ISERROR(MATCH($J22,SorP!$B$1:$B$6226,0)),"",INDIRECT("'SorP'!$A$"&amp;MATCH($S22&amp;$J22,SorP!C:C,0))))</f>
        <v>BR-SP</v>
      </c>
      <c r="U22" s="201"/>
      <c r="V22" s="226">
        <f ca="1">IF(C22="",NA(),IF(OR(C22="Smelter not listed",C22="Smelter not yet identified"),MATCH($B22&amp;$D22,'Smelter Look-up'!$J:$J,0),MATCH($B22&amp;$C22,'Smelter Look-up'!$J:$J,0)))</f>
        <v>436</v>
      </c>
      <c r="X22" s="227">
        <f t="shared" ca="1" si="3"/>
        <v>0</v>
      </c>
      <c r="AB22" s="228" t="str">
        <f t="shared" ca="1" si="4"/>
        <v>TinFabrica Auricchio Industria e Comercio Ltda.</v>
      </c>
    </row>
    <row r="23" spans="1:28" s="227" customFormat="1" ht="102">
      <c r="A23" s="181" t="s">
        <v>132</v>
      </c>
      <c r="B23" s="182" t="str">
        <f ca="1">IF(LEN(A23)=0,"",INDEX('Smelter Look-up'!$A:$A,MATCH($A23,'Smelter Look-up'!$E:$E,0)))</f>
        <v>Tungsten</v>
      </c>
      <c r="C23" s="186" t="str">
        <f ca="1">IF(LEN(A23)=0,"",INDEX('Smelter Look-up'!$C:$C,MATCH($A23,'Smelter Look-up'!$E:$E,0)))</f>
        <v>Ganzhou Jiangwu Ferrotungsten Co., Ltd.</v>
      </c>
      <c r="D23" s="230"/>
      <c r="E23" s="182" t="str">
        <f ca="1">IF(ISERROR($V23),"",OFFSET('Smelter Look-up'!$D$4,$V23-4,0)&amp;"")</f>
        <v>CHINA</v>
      </c>
      <c r="F23" s="182" t="str">
        <f ca="1">IF(ISERROR($V23),"",OFFSET('Smelter Look-up'!$E$4,$V23-4,0))</f>
        <v>CID002315</v>
      </c>
      <c r="G23" s="182" t="str">
        <f ca="1">IF(C23=$X$4,IF(ISERROR($V23),"Enter smelter details","RMI"),IF(ISERROR($V23),"",OFFSET('Smelter Look-up'!$F$4,$V23-4,0)))</f>
        <v>RMI</v>
      </c>
      <c r="H23" s="183">
        <f ca="1">IF(ISERROR($V23),"",OFFSET('Smelter Look-up'!$G$4,$V23-4,0))</f>
        <v>0</v>
      </c>
      <c r="I23" s="184" t="str">
        <f ca="1">IF(ISERROR($V23),"",OFFSET('Smelter Look-up'!$H$4,$V23-4,0))</f>
        <v>Ganzhou</v>
      </c>
      <c r="J23" s="184" t="str">
        <f ca="1">IF(ISERROR($V23),"",OFFSET('Smelter Look-up'!$I$4,$V23-4,0))</f>
        <v>Jiangxi Sheng</v>
      </c>
      <c r="K23" s="224"/>
      <c r="L23" s="224"/>
      <c r="M23" s="224"/>
      <c r="N23" s="224"/>
      <c r="O23" s="224"/>
      <c r="P23" s="185"/>
      <c r="Q23" s="225"/>
      <c r="R23" s="182" t="str">
        <f ca="1">IF(ISERROR($V23),"",OFFSET('Smelter Look-up'!$C$4,$V23-4,0)&amp;"")</f>
        <v>Ganzhou Jiangwu Ferrotungsten Co., Ltd.</v>
      </c>
      <c r="S23" s="181" t="str">
        <f t="shared" ca="1" si="2"/>
        <v>CN</v>
      </c>
      <c r="T23" s="181" t="str">
        <f ca="1">IF(B23="","",IF(ISERROR(MATCH($J23,SorP!$B$1:$B$6226,0)),"",INDIRECT("'SorP'!$A$"&amp;MATCH($S23&amp;$J23,SorP!C:C,0))))</f>
        <v>CN-JX</v>
      </c>
      <c r="U23" s="201"/>
      <c r="V23" s="226">
        <f ca="1">IF(C23="",NA(),IF(OR(C23="Smelter not listed",C23="Smelter not yet identified"),MATCH($B23&amp;$D23,'Smelter Look-up'!$J:$J,0),MATCH($B23&amp;$C23,'Smelter Look-up'!$J:$J,0)))</f>
        <v>575</v>
      </c>
      <c r="X23" s="227">
        <f t="shared" ca="1" si="3"/>
        <v>0</v>
      </c>
      <c r="AB23" s="228" t="str">
        <f t="shared" ca="1" si="4"/>
        <v>TungstenGanzhou Jiangwu Ferrotungsten Co., Ltd.</v>
      </c>
    </row>
    <row r="24" spans="1:28" s="227" customFormat="1" ht="102">
      <c r="A24" s="181" t="s">
        <v>13777</v>
      </c>
      <c r="B24" s="182" t="str">
        <f ca="1">IF(LEN(A24)=0,"",INDEX('Smelter Look-up'!$A:$A,MATCH($A24,'Smelter Look-up'!$E:$E,0)))</f>
        <v>Tungsten</v>
      </c>
      <c r="C24" s="186" t="str">
        <f ca="1">IF(LEN(A24)=0,"",INDEX('Smelter Look-up'!$C:$C,MATCH($A24,'Smelter Look-up'!$E:$E,0)))</f>
        <v>Asia Tungsten Products Vietnam Ltd.</v>
      </c>
      <c r="D24" s="230"/>
      <c r="E24" s="182" t="str">
        <f ca="1">IF(ISERROR($V24),"",OFFSET('Smelter Look-up'!$D$4,$V24-4,0)&amp;"")</f>
        <v>VIET NAM</v>
      </c>
      <c r="F24" s="182" t="str">
        <f ca="1">IF(ISERROR($V24),"",OFFSET('Smelter Look-up'!$E$4,$V24-4,0))</f>
        <v>CID002502</v>
      </c>
      <c r="G24" s="182" t="str">
        <f ca="1">IF(C24=$X$4,IF(ISERROR($V24),"Enter smelter details","RMI"),IF(ISERROR($V24),"",OFFSET('Smelter Look-up'!$F$4,$V24-4,0)))</f>
        <v>RMI</v>
      </c>
      <c r="H24" s="183">
        <f ca="1">IF(ISERROR($V24),"",OFFSET('Smelter Look-up'!$G$4,$V24-4,0))</f>
        <v>0</v>
      </c>
      <c r="I24" s="184" t="str">
        <f ca="1">IF(ISERROR($V24),"",OFFSET('Smelter Look-up'!$H$4,$V24-4,0))</f>
        <v>Vinh Bao District</v>
      </c>
      <c r="J24" s="184" t="str">
        <f ca="1">IF(ISERROR($V24),"",OFFSET('Smelter Look-up'!$I$4,$V24-4,0))</f>
        <v>Hai Phong</v>
      </c>
      <c r="K24" s="224"/>
      <c r="L24" s="224"/>
      <c r="M24" s="224"/>
      <c r="N24" s="224"/>
      <c r="O24" s="224"/>
      <c r="P24" s="185"/>
      <c r="Q24" s="225"/>
      <c r="R24" s="182" t="str">
        <f ca="1">IF(ISERROR($V24),"",OFFSET('Smelter Look-up'!$C$4,$V24-4,0)&amp;"")</f>
        <v>Asia Tungsten Products Vietnam Ltd.</v>
      </c>
      <c r="S24" s="181" t="str">
        <f t="shared" ca="1" si="2"/>
        <v>VN</v>
      </c>
      <c r="T24" s="181" t="str">
        <f ca="1">IF(B24="","",IF(ISERROR(MATCH($J24,SorP!$B$1:$B$6226,0)),"",INDIRECT("'SorP'!$A$"&amp;MATCH($S24&amp;$J24,SorP!C:C,0))))</f>
        <v>VN-HP</v>
      </c>
      <c r="U24" s="201"/>
      <c r="V24" s="226">
        <f ca="1">IF(C24="",NA(),IF(OR(C24="Smelter not listed",C24="Smelter not yet identified"),MATCH($B24&amp;$D24,'Smelter Look-up'!$J:$J,0),MATCH($B24&amp;$C24,'Smelter Look-up'!$J:$J,0)))</f>
        <v>561</v>
      </c>
      <c r="X24" s="227">
        <f t="shared" ca="1" si="3"/>
        <v>0</v>
      </c>
      <c r="AB24" s="228" t="str">
        <f t="shared" ca="1" si="4"/>
        <v>TungstenAsia Tungsten Products Vietnam Ltd.</v>
      </c>
    </row>
    <row r="25" spans="1:28" s="227" customFormat="1" ht="89.25">
      <c r="A25" s="181" t="s">
        <v>380</v>
      </c>
      <c r="B25" s="182" t="str">
        <f ca="1">IF(LEN(A25)=0,"",INDEX('Smelter Look-up'!$A:$A,MATCH($A25,'Smelter Look-up'!$E:$E,0)))</f>
        <v>Tungsten</v>
      </c>
      <c r="C25" s="186" t="str">
        <f ca="1">IF(LEN(A25)=0,"",INDEX('Smelter Look-up'!$C:$C,MATCH($A25,'Smelter Look-up'!$E:$E,0)))</f>
        <v>Ganzhou Seadragon W &amp; Mo Co., Ltd.</v>
      </c>
      <c r="D25" s="230"/>
      <c r="E25" s="182" t="str">
        <f ca="1">IF(ISERROR($V25),"",OFFSET('Smelter Look-up'!$D$4,$V25-4,0)&amp;"")</f>
        <v>CHINA</v>
      </c>
      <c r="F25" s="182" t="str">
        <f ca="1">IF(ISERROR($V25),"",OFFSET('Smelter Look-up'!$E$4,$V25-4,0))</f>
        <v>CID002494</v>
      </c>
      <c r="G25" s="182" t="str">
        <f ca="1">IF(C25=$X$4,IF(ISERROR($V25),"Enter smelter details","RMI"),IF(ISERROR($V25),"",OFFSET('Smelter Look-up'!$F$4,$V25-4,0)))</f>
        <v>RMI</v>
      </c>
      <c r="H25" s="183">
        <f ca="1">IF(ISERROR($V25),"",OFFSET('Smelter Look-up'!$G$4,$V25-4,0))</f>
        <v>0</v>
      </c>
      <c r="I25" s="184" t="str">
        <f ca="1">IF(ISERROR($V25),"",OFFSET('Smelter Look-up'!$H$4,$V25-4,0))</f>
        <v>Ganzhou</v>
      </c>
      <c r="J25" s="184" t="str">
        <f ca="1">IF(ISERROR($V25),"",OFFSET('Smelter Look-up'!$I$4,$V25-4,0))</f>
        <v>Jiangxi Sheng</v>
      </c>
      <c r="K25" s="224"/>
      <c r="L25" s="224"/>
      <c r="M25" s="224"/>
      <c r="N25" s="224"/>
      <c r="O25" s="224"/>
      <c r="P25" s="185"/>
      <c r="Q25" s="225"/>
      <c r="R25" s="182" t="str">
        <f ca="1">IF(ISERROR($V25),"",OFFSET('Smelter Look-up'!$C$4,$V25-4,0)&amp;"")</f>
        <v>Ganzhou Seadragon W &amp; Mo Co., Ltd.</v>
      </c>
      <c r="S25" s="181" t="str">
        <f t="shared" ca="1" si="2"/>
        <v>CN</v>
      </c>
      <c r="T25" s="181" t="str">
        <f ca="1">IF(B25="","",IF(ISERROR(MATCH($J25,SorP!$B$1:$B$6226,0)),"",INDIRECT("'SorP'!$A$"&amp;MATCH($S25&amp;$J25,SorP!C:C,0))))</f>
        <v>CN-JX</v>
      </c>
      <c r="U25" s="201"/>
      <c r="V25" s="226">
        <f ca="1">IF(C25="",NA(),IF(OR(C25="Smelter not listed",C25="Smelter not yet identified"),MATCH($B25&amp;$D25,'Smelter Look-up'!$J:$J,0),MATCH($B25&amp;$C25,'Smelter Look-up'!$J:$J,0)))</f>
        <v>576</v>
      </c>
      <c r="X25" s="227">
        <f t="shared" ca="1" si="3"/>
        <v>0</v>
      </c>
      <c r="AB25" s="228" t="str">
        <f t="shared" ca="1" si="4"/>
        <v>TungstenGanzhou Seadragon W &amp; Mo Co., Ltd.</v>
      </c>
    </row>
    <row r="26" spans="1:28" s="227" customFormat="1" ht="127.5">
      <c r="A26" s="181" t="s">
        <v>15658</v>
      </c>
      <c r="B26" s="182" t="str">
        <f ca="1">IF(LEN(A26)=0,"",INDEX('Smelter Look-up'!$A:$A,MATCH($A26,'Smelter Look-up'!$E:$E,0)))</f>
        <v>Tungsten</v>
      </c>
      <c r="C26" s="186" t="str">
        <f ca="1">IF(LEN(A26)=0,"",INDEX('Smelter Look-up'!$C:$C,MATCH($A26,'Smelter Look-up'!$E:$E,0)))</f>
        <v>Shinwon Tungsten (Fujian Shanghang) Co., Ltd.</v>
      </c>
      <c r="D26" s="230"/>
      <c r="E26" s="182" t="str">
        <f ca="1">IF(ISERROR($V26),"",OFFSET('Smelter Look-up'!$D$4,$V26-4,0)&amp;"")</f>
        <v>CHINA</v>
      </c>
      <c r="F26" s="182" t="str">
        <f ca="1">IF(ISERROR($V26),"",OFFSET('Smelter Look-up'!$E$4,$V26-4,0))</f>
        <v>CID004430</v>
      </c>
      <c r="G26" s="182" t="str">
        <f ca="1">IF(C26=$X$4,IF(ISERROR($V26),"Enter smelter details","RMI"),IF(ISERROR($V26),"",OFFSET('Smelter Look-up'!$F$4,$V26-4,0)))</f>
        <v>RMI</v>
      </c>
      <c r="H26" s="183">
        <f ca="1">IF(ISERROR($V26),"",OFFSET('Smelter Look-up'!$G$4,$V26-4,0))</f>
        <v>0</v>
      </c>
      <c r="I26" s="184" t="str">
        <f ca="1">IF(ISERROR($V26),"",OFFSET('Smelter Look-up'!$H$4,$V26-4,0))</f>
        <v>Longyan</v>
      </c>
      <c r="J26" s="184" t="str">
        <f ca="1">IF(ISERROR($V26),"",OFFSET('Smelter Look-up'!$I$4,$V26-4,0))</f>
        <v>Fujian Sheng</v>
      </c>
      <c r="K26" s="224"/>
      <c r="L26" s="224"/>
      <c r="M26" s="224"/>
      <c r="N26" s="224"/>
      <c r="O26" s="224"/>
      <c r="P26" s="185"/>
      <c r="Q26" s="225"/>
      <c r="R26" s="182" t="str">
        <f ca="1">IF(ISERROR($V26),"",OFFSET('Smelter Look-up'!$C$4,$V26-4,0)&amp;"")</f>
        <v>Shinwon Tungsten (Fujian Shanghang) Co., Ltd.</v>
      </c>
      <c r="S26" s="181" t="str">
        <f t="shared" ca="1" si="2"/>
        <v>CN</v>
      </c>
      <c r="T26" s="181" t="str">
        <f ca="1">IF(B26="","",IF(ISERROR(MATCH($J26,SorP!$B$1:$B$6226,0)),"",INDIRECT("'SorP'!$A$"&amp;MATCH($S26&amp;$J26,SorP!C:C,0))))</f>
        <v>CN-FJ</v>
      </c>
      <c r="U26" s="201"/>
      <c r="V26" s="226">
        <f ca="1">IF(C26="",NA(),IF(OR(C26="Smelter not listed",C26="Smelter not yet identified"),MATCH($B26&amp;$D26,'Smelter Look-up'!$J:$J,0),MATCH($B26&amp;$C26,'Smelter Look-up'!$J:$J,0)))</f>
        <v>625</v>
      </c>
      <c r="X26" s="227">
        <f t="shared" ca="1" si="3"/>
        <v>0</v>
      </c>
      <c r="AB26" s="228" t="str">
        <f t="shared" ca="1" si="4"/>
        <v>TungstenShinwon Tungsten (Fujian Shanghang) Co., Ltd.</v>
      </c>
    </row>
    <row r="27" spans="1:28" s="227" customFormat="1" ht="76.5">
      <c r="A27" s="181" t="s">
        <v>743</v>
      </c>
      <c r="B27" s="182" t="str">
        <f ca="1">IF(LEN(A27)=0,"",INDEX('Smelter Look-up'!$A:$A,MATCH($A27,'Smelter Look-up'!$E:$E,0)))</f>
        <v>Tantalum</v>
      </c>
      <c r="C27" s="186" t="str">
        <f ca="1">IF(LEN(A27)=0,"",INDEX('Smelter Look-up'!$C:$C,MATCH($A27,'Smelter Look-up'!$E:$E,0)))</f>
        <v>Ulba Metallurgical Plant JSC</v>
      </c>
      <c r="D27" s="230"/>
      <c r="E27" s="182" t="str">
        <f ca="1">IF(ISERROR($V27),"",OFFSET('Smelter Look-up'!$D$4,$V27-4,0)&amp;"")</f>
        <v>KAZAKHSTAN</v>
      </c>
      <c r="F27" s="182" t="str">
        <f ca="1">IF(ISERROR($V27),"",OFFSET('Smelter Look-up'!$E$4,$V27-4,0))</f>
        <v>CID001969</v>
      </c>
      <c r="G27" s="182" t="str">
        <f ca="1">IF(C27=$X$4,IF(ISERROR($V27),"Enter smelter details","RMI"),IF(ISERROR($V27),"",OFFSET('Smelter Look-up'!$F$4,$V27-4,0)))</f>
        <v>RMI</v>
      </c>
      <c r="H27" s="183">
        <f ca="1">IF(ISERROR($V27),"",OFFSET('Smelter Look-up'!$G$4,$V27-4,0))</f>
        <v>0</v>
      </c>
      <c r="I27" s="184" t="str">
        <f ca="1">IF(ISERROR($V27),"",OFFSET('Smelter Look-up'!$H$4,$V27-4,0))</f>
        <v>Ust-Kamenogorsk</v>
      </c>
      <c r="J27" s="184" t="str">
        <f ca="1">IF(ISERROR($V27),"",OFFSET('Smelter Look-up'!$I$4,$V27-4,0))</f>
        <v>Qaraghandy oblysy</v>
      </c>
      <c r="K27" s="224"/>
      <c r="L27" s="224"/>
      <c r="M27" s="224"/>
      <c r="N27" s="224"/>
      <c r="O27" s="224"/>
      <c r="P27" s="185"/>
      <c r="Q27" s="225"/>
      <c r="R27" s="182" t="str">
        <f ca="1">IF(ISERROR($V27),"",OFFSET('Smelter Look-up'!$C$4,$V27-4,0)&amp;"")</f>
        <v>Ulba Metallurgical Plant JSC</v>
      </c>
      <c r="S27" s="181" t="str">
        <f t="shared" ca="1" si="2"/>
        <v>KZ</v>
      </c>
      <c r="T27" s="181" t="str">
        <f ca="1">IF(B27="","",IF(ISERROR(MATCH($J27,SorP!$B$1:$B$6226,0)),"",INDIRECT("'SorP'!$A$"&amp;MATCH($S27&amp;$J27,SorP!C:C,0))))</f>
        <v>KZ-KAR</v>
      </c>
      <c r="U27" s="201"/>
      <c r="V27" s="226">
        <f ca="1">IF(C27="",NA(),IF(OR(C27="Smelter not listed",C27="Smelter not yet identified"),MATCH($B27&amp;$D27,'Smelter Look-up'!$J:$J,0),MATCH($B27&amp;$C27,'Smelter Look-up'!$J:$J,0)))</f>
        <v>390</v>
      </c>
      <c r="X27" s="227">
        <f t="shared" ca="1" si="3"/>
        <v>0</v>
      </c>
      <c r="AB27" s="228" t="str">
        <f t="shared" ca="1" si="4"/>
        <v>TantalumUlba Metallurgical Plant JSC</v>
      </c>
    </row>
    <row r="28" spans="1:28" s="227" customFormat="1" ht="76.5">
      <c r="A28" s="181" t="s">
        <v>1362</v>
      </c>
      <c r="B28" s="182" t="str">
        <f ca="1">IF(LEN(A28)=0,"",INDEX('Smelter Look-up'!$A:$A,MATCH($A28,'Smelter Look-up'!$E:$E,0)))</f>
        <v>Tantalum</v>
      </c>
      <c r="C28" s="186" t="str">
        <f ca="1">IF(LEN(A28)=0,"",INDEX('Smelter Look-up'!$C:$C,MATCH($A28,'Smelter Look-up'!$E:$E,0)))</f>
        <v>FIR Metals &amp; Resource Ltd.</v>
      </c>
      <c r="D28" s="230"/>
      <c r="E28" s="182" t="str">
        <f ca="1">IF(ISERROR($V28),"",OFFSET('Smelter Look-up'!$D$4,$V28-4,0)&amp;"")</f>
        <v>CHINA</v>
      </c>
      <c r="F28" s="182" t="str">
        <f ca="1">IF(ISERROR($V28),"",OFFSET('Smelter Look-up'!$E$4,$V28-4,0))</f>
        <v>CID002505</v>
      </c>
      <c r="G28" s="182" t="str">
        <f ca="1">IF(C28=$X$4,IF(ISERROR($V28),"Enter smelter details","RMI"),IF(ISERROR($V28),"",OFFSET('Smelter Look-up'!$F$4,$V28-4,0)))</f>
        <v>RMI</v>
      </c>
      <c r="H28" s="183">
        <f ca="1">IF(ISERROR($V28),"",OFFSET('Smelter Look-up'!$G$4,$V28-4,0))</f>
        <v>0</v>
      </c>
      <c r="I28" s="184" t="str">
        <f ca="1">IF(ISERROR($V28),"",OFFSET('Smelter Look-up'!$H$4,$V28-4,0))</f>
        <v>Zhuzhou</v>
      </c>
      <c r="J28" s="184" t="str">
        <f ca="1">IF(ISERROR($V28),"",OFFSET('Smelter Look-up'!$I$4,$V28-4,0))</f>
        <v>Hunan Sheng</v>
      </c>
      <c r="K28" s="224"/>
      <c r="L28" s="224"/>
      <c r="M28" s="224"/>
      <c r="N28" s="224"/>
      <c r="O28" s="224"/>
      <c r="P28" s="185"/>
      <c r="Q28" s="225"/>
      <c r="R28" s="182" t="str">
        <f ca="1">IF(ISERROR($V28),"",OFFSET('Smelter Look-up'!$C$4,$V28-4,0)&amp;"")</f>
        <v>FIR Metals &amp; Resource Ltd.</v>
      </c>
      <c r="S28" s="181" t="str">
        <f t="shared" ca="1" si="2"/>
        <v>CN</v>
      </c>
      <c r="T28" s="181" t="str">
        <f ca="1">IF(B28="","",IF(ISERROR(MATCH($J28,SorP!$B$1:$B$6226,0)),"",INDIRECT("'SorP'!$A$"&amp;MATCH($S28&amp;$J28,SorP!C:C,0))))</f>
        <v>CN-HN</v>
      </c>
      <c r="U28" s="201"/>
      <c r="V28" s="226">
        <f ca="1">IF(C28="",NA(),IF(OR(C28="Smelter not listed",C28="Smelter not yet identified"),MATCH($B28&amp;$D28,'Smelter Look-up'!$J:$J,0),MATCH($B28&amp;$C28,'Smelter Look-up'!$J:$J,0)))</f>
        <v>338</v>
      </c>
      <c r="X28" s="227">
        <f t="shared" ca="1" si="3"/>
        <v>0</v>
      </c>
      <c r="AB28" s="228" t="str">
        <f t="shared" ca="1" si="4"/>
        <v>TantalumFIR Metals &amp; Resource Ltd.</v>
      </c>
    </row>
    <row r="29" spans="1:28" s="227" customFormat="1" ht="63.75">
      <c r="A29" s="181" t="s">
        <v>728</v>
      </c>
      <c r="B29" s="182" t="str">
        <f ca="1">IF(LEN(A29)=0,"",INDEX('Smelter Look-up'!$A:$A,MATCH($A29,'Smelter Look-up'!$E:$E,0)))</f>
        <v>Tantalum</v>
      </c>
      <c r="C29" s="186" t="str">
        <f ca="1">IF(LEN(A29)=0,"",INDEX('Smelter Look-up'!$C:$C,MATCH($A29,'Smelter Look-up'!$E:$E,0)))</f>
        <v>F&amp;X Electro-Materials Ltd.</v>
      </c>
      <c r="D29" s="230"/>
      <c r="E29" s="182" t="str">
        <f ca="1">IF(ISERROR($V29),"",OFFSET('Smelter Look-up'!$D$4,$V29-4,0)&amp;"")</f>
        <v>CHINA</v>
      </c>
      <c r="F29" s="182" t="str">
        <f ca="1">IF(ISERROR($V29),"",OFFSET('Smelter Look-up'!$E$4,$V29-4,0))</f>
        <v>CID000460</v>
      </c>
      <c r="G29" s="182" t="str">
        <f ca="1">IF(C29=$X$4,IF(ISERROR($V29),"Enter smelter details","RMI"),IF(ISERROR($V29),"",OFFSET('Smelter Look-up'!$F$4,$V29-4,0)))</f>
        <v>RMI</v>
      </c>
      <c r="H29" s="183">
        <f ca="1">IF(ISERROR($V29),"",OFFSET('Smelter Look-up'!$G$4,$V29-4,0))</f>
        <v>0</v>
      </c>
      <c r="I29" s="184" t="str">
        <f ca="1">IF(ISERROR($V29),"",OFFSET('Smelter Look-up'!$H$4,$V29-4,0))</f>
        <v>Jiangmen</v>
      </c>
      <c r="J29" s="184" t="str">
        <f ca="1">IF(ISERROR($V29),"",OFFSET('Smelter Look-up'!$I$4,$V29-4,0))</f>
        <v>Guangdong Sheng</v>
      </c>
      <c r="K29" s="224"/>
      <c r="L29" s="224"/>
      <c r="M29" s="224"/>
      <c r="N29" s="224"/>
      <c r="O29" s="224"/>
      <c r="P29" s="185"/>
      <c r="Q29" s="225"/>
      <c r="R29" s="182" t="str">
        <f ca="1">IF(ISERROR($V29),"",OFFSET('Smelter Look-up'!$C$4,$V29-4,0)&amp;"")</f>
        <v>F&amp;X Electro-Materials Ltd.</v>
      </c>
      <c r="S29" s="181" t="str">
        <f t="shared" ca="1" si="2"/>
        <v>CN</v>
      </c>
      <c r="T29" s="181" t="str">
        <f ca="1">IF(B29="","",IF(ISERROR(MATCH($J29,SorP!$B$1:$B$6226,0)),"",INDIRECT("'SorP'!$A$"&amp;MATCH($S29&amp;$J29,SorP!C:C,0))))</f>
        <v>CN-GD</v>
      </c>
      <c r="U29" s="201"/>
      <c r="V29" s="226">
        <f ca="1">IF(C29="",NA(),IF(OR(C29="Smelter not listed",C29="Smelter not yet identified"),MATCH($B29&amp;$D29,'Smelter Look-up'!$J:$J,0),MATCH($B29&amp;$C29,'Smelter Look-up'!$J:$J,0)))</f>
        <v>337</v>
      </c>
      <c r="X29" s="227">
        <f t="shared" ca="1" si="3"/>
        <v>0</v>
      </c>
      <c r="AB29" s="228" t="str">
        <f t="shared" ca="1" si="4"/>
        <v>TantalumF&amp;X Electro-Materials Ltd.</v>
      </c>
    </row>
    <row r="30" spans="1:28" s="227" customFormat="1" ht="89.25">
      <c r="A30" s="181" t="s">
        <v>736</v>
      </c>
      <c r="B30" s="182" t="str">
        <f ca="1">IF(LEN(A30)=0,"",INDEX('Smelter Look-up'!$A:$A,MATCH($A30,'Smelter Look-up'!$E:$E,0)))</f>
        <v>Tantalum</v>
      </c>
      <c r="C30" s="186" t="str">
        <f ca="1">IF(LEN(A30)=0,"",INDEX('Smelter Look-up'!$C:$C,MATCH($A30,'Smelter Look-up'!$E:$E,0)))</f>
        <v>Mitsui Mining and Smelting Co., Ltd.</v>
      </c>
      <c r="D30" s="230"/>
      <c r="E30" s="182" t="str">
        <f ca="1">IF(ISERROR($V30),"",OFFSET('Smelter Look-up'!$D$4,$V30-4,0)&amp;"")</f>
        <v>JAPAN</v>
      </c>
      <c r="F30" s="182" t="str">
        <f ca="1">IF(ISERROR($V30),"",OFFSET('Smelter Look-up'!$E$4,$V30-4,0))</f>
        <v>CID001192</v>
      </c>
      <c r="G30" s="182" t="str">
        <f ca="1">IF(C30=$X$4,IF(ISERROR($V30),"Enter smelter details","RMI"),IF(ISERROR($V30),"",OFFSET('Smelter Look-up'!$F$4,$V30-4,0)))</f>
        <v>RMI</v>
      </c>
      <c r="H30" s="183">
        <f ca="1">IF(ISERROR($V30),"",OFFSET('Smelter Look-up'!$G$4,$V30-4,0))</f>
        <v>0</v>
      </c>
      <c r="I30" s="184" t="str">
        <f ca="1">IF(ISERROR($V30),"",OFFSET('Smelter Look-up'!$H$4,$V30-4,0))</f>
        <v>Omuta</v>
      </c>
      <c r="J30" s="184" t="str">
        <f ca="1">IF(ISERROR($V30),"",OFFSET('Smelter Look-up'!$I$4,$V30-4,0))</f>
        <v>Fukuoka</v>
      </c>
      <c r="K30" s="224"/>
      <c r="L30" s="224"/>
      <c r="M30" s="224"/>
      <c r="N30" s="224"/>
      <c r="O30" s="224"/>
      <c r="P30" s="185"/>
      <c r="Q30" s="225"/>
      <c r="R30" s="182" t="str">
        <f ca="1">IF(ISERROR($V30),"",OFFSET('Smelter Look-up'!$C$4,$V30-4,0)&amp;"")</f>
        <v>Mitsui Mining and Smelting Co., Ltd.</v>
      </c>
      <c r="S30" s="181" t="str">
        <f t="shared" ca="1" si="2"/>
        <v>JP</v>
      </c>
      <c r="T30" s="181" t="str">
        <f ca="1">IF(B30="","",IF(ISERROR(MATCH($J30,SorP!$B$1:$B$6226,0)),"",INDIRECT("'SorP'!$A$"&amp;MATCH($S30&amp;$J30,SorP!C:C,0))))</f>
        <v>JP-40</v>
      </c>
      <c r="U30" s="201"/>
      <c r="V30" s="226">
        <f ca="1">IF(C30="",NA(),IF(OR(C30="Smelter not listed",C30="Smelter not yet identified"),MATCH($B30&amp;$D30,'Smelter Look-up'!$J:$J,0),MATCH($B30&amp;$C30,'Smelter Look-up'!$J:$J,0)))</f>
        <v>367</v>
      </c>
      <c r="X30" s="227">
        <f t="shared" ca="1" si="3"/>
        <v>0</v>
      </c>
      <c r="AB30" s="228" t="str">
        <f t="shared" ca="1" si="4"/>
        <v>TantalumMitsui Mining and Smelting Co., Ltd.</v>
      </c>
    </row>
    <row r="31" spans="1:28" s="227" customFormat="1" ht="76.5">
      <c r="A31" s="181" t="s">
        <v>732</v>
      </c>
      <c r="B31" s="182" t="str">
        <f ca="1">IF(LEN(A31)=0,"",INDEX('Smelter Look-up'!$A:$A,MATCH($A31,'Smelter Look-up'!$E:$E,0)))</f>
        <v>Tantalum</v>
      </c>
      <c r="C31" s="186" t="str">
        <f ca="1">IF(LEN(A31)=0,"",INDEX('Smelter Look-up'!$C:$C,MATCH($A31,'Smelter Look-up'!$E:$E,0)))</f>
        <v>Jiujiang Tanbre Co., Ltd.</v>
      </c>
      <c r="D31" s="230"/>
      <c r="E31" s="182" t="str">
        <f ca="1">IF(ISERROR($V31),"",OFFSET('Smelter Look-up'!$D$4,$V31-4,0)&amp;"")</f>
        <v>CHINA</v>
      </c>
      <c r="F31" s="182" t="str">
        <f ca="1">IF(ISERROR($V31),"",OFFSET('Smelter Look-up'!$E$4,$V31-4,0))</f>
        <v>CID000917</v>
      </c>
      <c r="G31" s="182" t="str">
        <f ca="1">IF(C31=$X$4,IF(ISERROR($V31),"Enter smelter details","RMI"),IF(ISERROR($V31),"",OFFSET('Smelter Look-up'!$F$4,$V31-4,0)))</f>
        <v>RMI</v>
      </c>
      <c r="H31" s="183">
        <f ca="1">IF(ISERROR($V31),"",OFFSET('Smelter Look-up'!$G$4,$V31-4,0))</f>
        <v>0</v>
      </c>
      <c r="I31" s="184" t="str">
        <f ca="1">IF(ISERROR($V31),"",OFFSET('Smelter Look-up'!$H$4,$V31-4,0))</f>
        <v>Jiujiang</v>
      </c>
      <c r="J31" s="184" t="str">
        <f ca="1">IF(ISERROR($V31),"",OFFSET('Smelter Look-up'!$I$4,$V31-4,0))</f>
        <v>Jiangxi Sheng</v>
      </c>
      <c r="K31" s="224"/>
      <c r="L31" s="224"/>
      <c r="M31" s="224"/>
      <c r="N31" s="224"/>
      <c r="O31" s="224"/>
      <c r="P31" s="185"/>
      <c r="Q31" s="225"/>
      <c r="R31" s="182" t="str">
        <f ca="1">IF(ISERROR($V31),"",OFFSET('Smelter Look-up'!$C$4,$V31-4,0)&amp;"")</f>
        <v>Jiujiang Tanbre Co., Ltd.</v>
      </c>
      <c r="S31" s="181" t="str">
        <f t="shared" ca="1" si="2"/>
        <v>CN</v>
      </c>
      <c r="T31" s="181" t="str">
        <f ca="1">IF(B31="","",IF(ISERROR(MATCH($J31,SorP!$B$1:$B$6226,0)),"",INDIRECT("'SorP'!$A$"&amp;MATCH($S31&amp;$J31,SorP!C:C,0))))</f>
        <v>CN-JX</v>
      </c>
      <c r="U31" s="201"/>
      <c r="V31" s="226">
        <f ca="1">IF(C31="",NA(),IF(OR(C31="Smelter not listed",C31="Smelter not yet identified"),MATCH($B31&amp;$D31,'Smelter Look-up'!$J:$J,0),MATCH($B31&amp;$C31,'Smelter Look-up'!$J:$J,0)))</f>
        <v>355</v>
      </c>
      <c r="X31" s="227">
        <f t="shared" ca="1" si="3"/>
        <v>0</v>
      </c>
      <c r="AB31" s="228" t="str">
        <f t="shared" ca="1" si="4"/>
        <v>TantalumJiujiang Tanbre Co., Ltd.</v>
      </c>
    </row>
    <row r="32" spans="1:28" s="227" customFormat="1" ht="38.25">
      <c r="A32" s="181" t="s">
        <v>742</v>
      </c>
      <c r="B32" s="182" t="str">
        <f ca="1">IF(LEN(A32)=0,"",INDEX('Smelter Look-up'!$A:$A,MATCH($A32,'Smelter Look-up'!$E:$E,0)))</f>
        <v>Tantalum</v>
      </c>
      <c r="C32" s="186" t="str">
        <f ca="1">IF(LEN(A32)=0,"",INDEX('Smelter Look-up'!$C:$C,MATCH($A32,'Smelter Look-up'!$E:$E,0)))</f>
        <v>Telex Metals</v>
      </c>
      <c r="D32" s="230"/>
      <c r="E32" s="182" t="str">
        <f ca="1">IF(ISERROR($V32),"",OFFSET('Smelter Look-up'!$D$4,$V32-4,0)&amp;"")</f>
        <v>UNITED STATES OF AMERICA</v>
      </c>
      <c r="F32" s="182" t="str">
        <f ca="1">IF(ISERROR($V32),"",OFFSET('Smelter Look-up'!$E$4,$V32-4,0))</f>
        <v>CID001891</v>
      </c>
      <c r="G32" s="182" t="str">
        <f ca="1">IF(C32=$X$4,IF(ISERROR($V32),"Enter smelter details","RMI"),IF(ISERROR($V32),"",OFFSET('Smelter Look-up'!$F$4,$V32-4,0)))</f>
        <v>RMI</v>
      </c>
      <c r="H32" s="183">
        <f ca="1">IF(ISERROR($V32),"",OFFSET('Smelter Look-up'!$G$4,$V32-4,0))</f>
        <v>0</v>
      </c>
      <c r="I32" s="184" t="str">
        <f ca="1">IF(ISERROR($V32),"",OFFSET('Smelter Look-up'!$H$4,$V32-4,0))</f>
        <v>Croydon</v>
      </c>
      <c r="J32" s="184" t="str">
        <f ca="1">IF(ISERROR($V32),"",OFFSET('Smelter Look-up'!$I$4,$V32-4,0))</f>
        <v>Pennsylvania</v>
      </c>
      <c r="K32" s="224"/>
      <c r="L32" s="224"/>
      <c r="M32" s="224"/>
      <c r="N32" s="224"/>
      <c r="O32" s="224"/>
      <c r="P32" s="185"/>
      <c r="Q32" s="225"/>
      <c r="R32" s="182" t="str">
        <f ca="1">IF(ISERROR($V32),"",OFFSET('Smelter Look-up'!$C$4,$V32-4,0)&amp;"")</f>
        <v>Telex Metals</v>
      </c>
      <c r="S32" s="181" t="str">
        <f t="shared" ca="1" si="2"/>
        <v>US</v>
      </c>
      <c r="T32" s="181" t="str">
        <f ca="1">IF(B32="","",IF(ISERROR(MATCH($J32,SorP!$B$1:$B$6226,0)),"",INDIRECT("'SorP'!$A$"&amp;MATCH($S32&amp;$J32,SorP!C:C,0))))</f>
        <v>US-PA</v>
      </c>
      <c r="U32" s="201"/>
      <c r="V32" s="226">
        <f ca="1">IF(C32="",NA(),IF(OR(C32="Smelter not listed",C32="Smelter not yet identified"),MATCH($B32&amp;$D32,'Smelter Look-up'!$J:$J,0),MATCH($B32&amp;$C32,'Smelter Look-up'!$J:$J,0)))</f>
        <v>388</v>
      </c>
      <c r="X32" s="227">
        <f t="shared" ca="1" si="3"/>
        <v>0</v>
      </c>
      <c r="AB32" s="228" t="str">
        <f t="shared" ca="1" si="4"/>
        <v>TantalumTelex Metals</v>
      </c>
    </row>
    <row r="33" spans="1:28" s="227" customFormat="1" ht="76.5">
      <c r="A33" s="181" t="s">
        <v>1386</v>
      </c>
      <c r="B33" s="182" t="str">
        <f ca="1">IF(LEN(A33)=0,"",INDEX('Smelter Look-up'!$A:$A,MATCH($A33,'Smelter Look-up'!$E:$E,0)))</f>
        <v>Tantalum</v>
      </c>
      <c r="C33" s="186" t="str">
        <f ca="1">IF(LEN(A33)=0,"",INDEX('Smelter Look-up'!$C:$C,MATCH($A33,'Smelter Look-up'!$E:$E,0)))</f>
        <v>TANIOBIS Smelting GmbH &amp; Co. KG</v>
      </c>
      <c r="D33" s="230"/>
      <c r="E33" s="182" t="str">
        <f ca="1">IF(ISERROR($V33),"",OFFSET('Smelter Look-up'!$D$4,$V33-4,0)&amp;"")</f>
        <v>GERMANY</v>
      </c>
      <c r="F33" s="182" t="str">
        <f ca="1">IF(ISERROR($V33),"",OFFSET('Smelter Look-up'!$E$4,$V33-4,0))</f>
        <v>CID002550</v>
      </c>
      <c r="G33" s="182" t="str">
        <f ca="1">IF(C33=$X$4,IF(ISERROR($V33),"Enter smelter details","RMI"),IF(ISERROR($V33),"",OFFSET('Smelter Look-up'!$F$4,$V33-4,0)))</f>
        <v>RMI</v>
      </c>
      <c r="H33" s="183">
        <f ca="1">IF(ISERROR($V33),"",OFFSET('Smelter Look-up'!$G$4,$V33-4,0))</f>
        <v>0</v>
      </c>
      <c r="I33" s="184" t="str">
        <f ca="1">IF(ISERROR($V33),"",OFFSET('Smelter Look-up'!$H$4,$V33-4,0))</f>
        <v>Laufenburg</v>
      </c>
      <c r="J33" s="184" t="str">
        <f ca="1">IF(ISERROR($V33),"",OFFSET('Smelter Look-up'!$I$4,$V33-4,0))</f>
        <v>Baden-Württemberg</v>
      </c>
      <c r="K33" s="224"/>
      <c r="L33" s="224"/>
      <c r="M33" s="224"/>
      <c r="N33" s="224"/>
      <c r="O33" s="224"/>
      <c r="P33" s="185"/>
      <c r="Q33" s="225"/>
      <c r="R33" s="182" t="str">
        <f ca="1">IF(ISERROR($V33),"",OFFSET('Smelter Look-up'!$C$4,$V33-4,0)&amp;"")</f>
        <v>TANIOBIS Smelting GmbH &amp; Co. KG</v>
      </c>
      <c r="S33" s="181" t="str">
        <f t="shared" ca="1" si="2"/>
        <v>DE</v>
      </c>
      <c r="T33" s="181" t="str">
        <f ca="1">IF(B33="","",IF(ISERROR(MATCH($J33,SorP!$B$1:$B$6226,0)),"",INDIRECT("'SorP'!$A$"&amp;MATCH($S33&amp;$J33,SorP!C:C,0))))</f>
        <v>DE-BW</v>
      </c>
      <c r="U33" s="201"/>
      <c r="V33" s="226">
        <f ca="1">IF(C33="",NA(),IF(OR(C33="Smelter not listed",C33="Smelter not yet identified"),MATCH($B33&amp;$D33,'Smelter Look-up'!$J:$J,0),MATCH($B33&amp;$C33,'Smelter Look-up'!$J:$J,0)))</f>
        <v>387</v>
      </c>
      <c r="X33" s="227">
        <f t="shared" ca="1" si="3"/>
        <v>0</v>
      </c>
      <c r="AB33" s="228" t="str">
        <f t="shared" ca="1" si="4"/>
        <v>TantalumTANIOBIS Smelting GmbH &amp; Co. KG</v>
      </c>
    </row>
    <row r="34" spans="1:28" s="227" customFormat="1" ht="114.75">
      <c r="A34" s="181" t="s">
        <v>383</v>
      </c>
      <c r="B34" s="182" t="str">
        <f ca="1">IF(LEN(A34)=0,"",INDEX('Smelter Look-up'!$A:$A,MATCH($A34,'Smelter Look-up'!$E:$E,0)))</f>
        <v>Tantalum</v>
      </c>
      <c r="C34" s="186" t="str">
        <f ca="1">IF(LEN(A34)=0,"",INDEX('Smelter Look-up'!$C:$C,MATCH($A34,'Smelter Look-up'!$E:$E,0)))</f>
        <v>Hengyang King Xing Lifeng New Materials Co., Ltd.</v>
      </c>
      <c r="D34" s="230"/>
      <c r="E34" s="182" t="str">
        <f ca="1">IF(ISERROR($V34),"",OFFSET('Smelter Look-up'!$D$4,$V34-4,0)&amp;"")</f>
        <v>CHINA</v>
      </c>
      <c r="F34" s="182" t="str">
        <f ca="1">IF(ISERROR($V34),"",OFFSET('Smelter Look-up'!$E$4,$V34-4,0))</f>
        <v>CID002492</v>
      </c>
      <c r="G34" s="182" t="str">
        <f ca="1">IF(C34=$X$4,IF(ISERROR($V34),"Enter smelter details","RMI"),IF(ISERROR($V34),"",OFFSET('Smelter Look-up'!$F$4,$V34-4,0)))</f>
        <v>RMI</v>
      </c>
      <c r="H34" s="183">
        <f ca="1">IF(ISERROR($V34),"",OFFSET('Smelter Look-up'!$G$4,$V34-4,0))</f>
        <v>0</v>
      </c>
      <c r="I34" s="184" t="str">
        <f ca="1">IF(ISERROR($V34),"",OFFSET('Smelter Look-up'!$H$4,$V34-4,0))</f>
        <v>Hengyang</v>
      </c>
      <c r="J34" s="184" t="str">
        <f ca="1">IF(ISERROR($V34),"",OFFSET('Smelter Look-up'!$I$4,$V34-4,0))</f>
        <v>Hunan Sheng</v>
      </c>
      <c r="K34" s="224"/>
      <c r="L34" s="224"/>
      <c r="M34" s="224"/>
      <c r="N34" s="224"/>
      <c r="O34" s="224"/>
      <c r="P34" s="185"/>
      <c r="Q34" s="225"/>
      <c r="R34" s="182" t="str">
        <f ca="1">IF(ISERROR($V34),"",OFFSET('Smelter Look-up'!$C$4,$V34-4,0)&amp;"")</f>
        <v>Hengyang King Xing Lifeng New Materials Co., Ltd.</v>
      </c>
      <c r="S34" s="181" t="str">
        <f t="shared" ca="1" si="2"/>
        <v>CN</v>
      </c>
      <c r="T34" s="181" t="str">
        <f ca="1">IF(B34="","",IF(ISERROR(MATCH($J34,SorP!$B$1:$B$6226,0)),"",INDIRECT("'SorP'!$A$"&amp;MATCH($S34&amp;$J34,SorP!C:C,0))))</f>
        <v>CN-HN</v>
      </c>
      <c r="U34" s="201"/>
      <c r="V34" s="226">
        <f ca="1">IF(C34="",NA(),IF(OR(C34="Smelter not listed",C34="Smelter not yet identified"),MATCH($B34&amp;$D34,'Smelter Look-up'!$J:$J,0),MATCH($B34&amp;$C34,'Smelter Look-up'!$J:$J,0)))</f>
        <v>348</v>
      </c>
      <c r="X34" s="227">
        <f t="shared" ca="1" si="3"/>
        <v>0</v>
      </c>
      <c r="AB34" s="228" t="str">
        <f t="shared" ca="1" si="4"/>
        <v>TantalumHengyang King Xing Lifeng New Materials Co., Ltd.</v>
      </c>
    </row>
    <row r="35" spans="1:28" s="227" customFormat="1" ht="76.5">
      <c r="A35" s="181" t="s">
        <v>2222</v>
      </c>
      <c r="B35" s="182" t="str">
        <f ca="1">IF(LEN(A35)=0,"",INDEX('Smelter Look-up'!$A:$A,MATCH($A35,'Smelter Look-up'!$E:$E,0)))</f>
        <v>Tantalum</v>
      </c>
      <c r="C35" s="186" t="str">
        <f ca="1">IF(LEN(A35)=0,"",INDEX('Smelter Look-up'!$C:$C,MATCH($A35,'Smelter Look-up'!$E:$E,0)))</f>
        <v>Jiangxi Tuohong New Raw Material</v>
      </c>
      <c r="D35" s="230"/>
      <c r="E35" s="182" t="str">
        <f ca="1">IF(ISERROR($V35),"",OFFSET('Smelter Look-up'!$D$4,$V35-4,0)&amp;"")</f>
        <v>CHINA</v>
      </c>
      <c r="F35" s="182" t="str">
        <f ca="1">IF(ISERROR($V35),"",OFFSET('Smelter Look-up'!$E$4,$V35-4,0))</f>
        <v>CID002842</v>
      </c>
      <c r="G35" s="182" t="str">
        <f ca="1">IF(C35=$X$4,IF(ISERROR($V35),"Enter smelter details","RMI"),IF(ISERROR($V35),"",OFFSET('Smelter Look-up'!$F$4,$V35-4,0)))</f>
        <v>RMI</v>
      </c>
      <c r="H35" s="183">
        <f ca="1">IF(ISERROR($V35),"",OFFSET('Smelter Look-up'!$G$4,$V35-4,0))</f>
        <v>0</v>
      </c>
      <c r="I35" s="184" t="str">
        <f ca="1">IF(ISERROR($V35),"",OFFSET('Smelter Look-up'!$H$4,$V35-4,0))</f>
        <v>Yichun</v>
      </c>
      <c r="J35" s="184" t="str">
        <f ca="1">IF(ISERROR($V35),"",OFFSET('Smelter Look-up'!$I$4,$V35-4,0))</f>
        <v>Jiangxi Sheng</v>
      </c>
      <c r="K35" s="224"/>
      <c r="L35" s="224"/>
      <c r="M35" s="224"/>
      <c r="N35" s="224"/>
      <c r="O35" s="224"/>
      <c r="P35" s="185"/>
      <c r="Q35" s="225"/>
      <c r="R35" s="182" t="str">
        <f ca="1">IF(ISERROR($V35),"",OFFSET('Smelter Look-up'!$C$4,$V35-4,0)&amp;"")</f>
        <v>Jiangxi Tuohong New Raw Material</v>
      </c>
      <c r="S35" s="181" t="str">
        <f t="shared" ca="1" si="2"/>
        <v>CN</v>
      </c>
      <c r="T35" s="181" t="str">
        <f ca="1">IF(B35="","",IF(ISERROR(MATCH($J35,SorP!$B$1:$B$6226,0)),"",INDIRECT("'SorP'!$A$"&amp;MATCH($S35&amp;$J35,SorP!C:C,0))))</f>
        <v>CN-JX</v>
      </c>
      <c r="U35" s="201"/>
      <c r="V35" s="226">
        <f ca="1">IF(C35="",NA(),IF(OR(C35="Smelter not listed",C35="Smelter not yet identified"),MATCH($B35&amp;$D35,'Smelter Look-up'!$J:$J,0),MATCH($B35&amp;$C35,'Smelter Look-up'!$J:$J,0)))</f>
        <v>352</v>
      </c>
      <c r="X35" s="227">
        <f t="shared" ca="1" si="3"/>
        <v>0</v>
      </c>
      <c r="AB35" s="228" t="str">
        <f t="shared" ca="1" si="4"/>
        <v>TantalumJiangxi Tuohong New Raw Material</v>
      </c>
    </row>
    <row r="36" spans="1:28" s="227" customFormat="1" ht="76.5">
      <c r="A36" s="181" t="s">
        <v>1376</v>
      </c>
      <c r="B36" s="182" t="str">
        <f ca="1">IF(LEN(A36)=0,"",INDEX('Smelter Look-up'!$A:$A,MATCH($A36,'Smelter Look-up'!$E:$E,0)))</f>
        <v>Tantalum</v>
      </c>
      <c r="C36" s="186" t="str">
        <f ca="1">IF(LEN(A36)=0,"",INDEX('Smelter Look-up'!$C:$C,MATCH($A36,'Smelter Look-up'!$E:$E,0)))</f>
        <v>Global Advanced Metals Aizu</v>
      </c>
      <c r="D36" s="230"/>
      <c r="E36" s="182" t="str">
        <f ca="1">IF(ISERROR($V36),"",OFFSET('Smelter Look-up'!$D$4,$V36-4,0)&amp;"")</f>
        <v>JAPAN</v>
      </c>
      <c r="F36" s="182" t="str">
        <f ca="1">IF(ISERROR($V36),"",OFFSET('Smelter Look-up'!$E$4,$V36-4,0))</f>
        <v>CID002558</v>
      </c>
      <c r="G36" s="182" t="str">
        <f ca="1">IF(C36=$X$4,IF(ISERROR($V36),"Enter smelter details","RMI"),IF(ISERROR($V36),"",OFFSET('Smelter Look-up'!$F$4,$V36-4,0)))</f>
        <v>RMI</v>
      </c>
      <c r="H36" s="183">
        <f ca="1">IF(ISERROR($V36),"",OFFSET('Smelter Look-up'!$G$4,$V36-4,0))</f>
        <v>0</v>
      </c>
      <c r="I36" s="184" t="str">
        <f ca="1">IF(ISERROR($V36),"",OFFSET('Smelter Look-up'!$H$4,$V36-4,0))</f>
        <v>Aizuwakamatsu</v>
      </c>
      <c r="J36" s="184" t="str">
        <f ca="1">IF(ISERROR($V36),"",OFFSET('Smelter Look-up'!$I$4,$V36-4,0))</f>
        <v>Fukushima</v>
      </c>
      <c r="K36" s="224"/>
      <c r="L36" s="224"/>
      <c r="M36" s="224"/>
      <c r="N36" s="224"/>
      <c r="O36" s="224"/>
      <c r="P36" s="185"/>
      <c r="Q36" s="225"/>
      <c r="R36" s="182" t="str">
        <f ca="1">IF(ISERROR($V36),"",OFFSET('Smelter Look-up'!$C$4,$V36-4,0)&amp;"")</f>
        <v>Global Advanced Metals Aizu</v>
      </c>
      <c r="S36" s="181" t="str">
        <f t="shared" ca="1" si="2"/>
        <v>JP</v>
      </c>
      <c r="T36" s="181" t="str">
        <f ca="1">IF(B36="","",IF(ISERROR(MATCH($J36,SorP!$B$1:$B$6226,0)),"",INDIRECT("'SorP'!$A$"&amp;MATCH($S36&amp;$J36,SorP!C:C,0))))</f>
        <v>JP-07</v>
      </c>
      <c r="U36" s="201"/>
      <c r="V36" s="226">
        <f ca="1">IF(C36="",NA(),IF(OR(C36="Smelter not listed",C36="Smelter not yet identified"),MATCH($B36&amp;$D36,'Smelter Look-up'!$J:$J,0),MATCH($B36&amp;$C36,'Smelter Look-up'!$J:$J,0)))</f>
        <v>339</v>
      </c>
      <c r="X36" s="227">
        <f t="shared" ca="1" si="3"/>
        <v>0</v>
      </c>
      <c r="AB36" s="228" t="str">
        <f t="shared" ca="1" si="4"/>
        <v>TantalumGlobal Advanced Metals Aizu</v>
      </c>
    </row>
    <row r="37" spans="1:28" s="227" customFormat="1" ht="63.75">
      <c r="A37" s="181" t="s">
        <v>1361</v>
      </c>
      <c r="B37" s="182" t="str">
        <f ca="1">IF(LEN(A37)=0,"",INDEX('Smelter Look-up'!$A:$A,MATCH($A37,'Smelter Look-up'!$E:$E,0)))</f>
        <v>Tantalum</v>
      </c>
      <c r="C37" s="186" t="str">
        <f ca="1">IF(LEN(A37)=0,"",INDEX('Smelter Look-up'!$C:$C,MATCH($A37,'Smelter Look-up'!$E:$E,0)))</f>
        <v>D Block Metals, LLC</v>
      </c>
      <c r="D37" s="230"/>
      <c r="E37" s="182" t="str">
        <f ca="1">IF(ISERROR($V37),"",OFFSET('Smelter Look-up'!$D$4,$V37-4,0)&amp;"")</f>
        <v>UNITED STATES OF AMERICA</v>
      </c>
      <c r="F37" s="182" t="str">
        <f ca="1">IF(ISERROR($V37),"",OFFSET('Smelter Look-up'!$E$4,$V37-4,0))</f>
        <v>CID002504</v>
      </c>
      <c r="G37" s="182" t="str">
        <f ca="1">IF(C37=$X$4,IF(ISERROR($V37),"Enter smelter details","RMI"),IF(ISERROR($V37),"",OFFSET('Smelter Look-up'!$F$4,$V37-4,0)))</f>
        <v>RMI</v>
      </c>
      <c r="H37" s="183">
        <f ca="1">IF(ISERROR($V37),"",OFFSET('Smelter Look-up'!$G$4,$V37-4,0))</f>
        <v>0</v>
      </c>
      <c r="I37" s="184" t="str">
        <f ca="1">IF(ISERROR($V37),"",OFFSET('Smelter Look-up'!$H$4,$V37-4,0))</f>
        <v>Lincolnton</v>
      </c>
      <c r="J37" s="184" t="str">
        <f ca="1">IF(ISERROR($V37),"",OFFSET('Smelter Look-up'!$I$4,$V37-4,0))</f>
        <v>North Carolina</v>
      </c>
      <c r="K37" s="224"/>
      <c r="L37" s="224"/>
      <c r="M37" s="224"/>
      <c r="N37" s="224"/>
      <c r="O37" s="224"/>
      <c r="P37" s="185"/>
      <c r="Q37" s="225"/>
      <c r="R37" s="182" t="str">
        <f ca="1">IF(ISERROR($V37),"",OFFSET('Smelter Look-up'!$C$4,$V37-4,0)&amp;"")</f>
        <v>D Block Metals, LLC</v>
      </c>
      <c r="S37" s="181" t="str">
        <f t="shared" ca="1" si="2"/>
        <v>US</v>
      </c>
      <c r="T37" s="181" t="str">
        <f ca="1">IF(B37="","",IF(ISERROR(MATCH($J37,SorP!$B$1:$B$6226,0)),"",INDIRECT("'SorP'!$A$"&amp;MATCH($S37&amp;$J37,SorP!C:C,0))))</f>
        <v>US-NC</v>
      </c>
      <c r="U37" s="201"/>
      <c r="V37" s="226">
        <f ca="1">IF(C37="",NA(),IF(OR(C37="Smelter not listed",C37="Smelter not yet identified"),MATCH($B37&amp;$D37,'Smelter Look-up'!$J:$J,0),MATCH($B37&amp;$C37,'Smelter Look-up'!$J:$J,0)))</f>
        <v>335</v>
      </c>
      <c r="X37" s="227">
        <f t="shared" ca="1" si="3"/>
        <v>0</v>
      </c>
      <c r="AB37" s="228" t="str">
        <f t="shared" ca="1" si="4"/>
        <v>TantalumD Block Metals, LLC</v>
      </c>
    </row>
    <row r="38" spans="1:28" s="227" customFormat="1" ht="127.5">
      <c r="A38" s="181" t="s">
        <v>739</v>
      </c>
      <c r="B38" s="182" t="str">
        <f ca="1">IF(LEN(A38)=0,"",INDEX('Smelter Look-up'!$A:$A,MATCH($A38,'Smelter Look-up'!$E:$E,0)))</f>
        <v>Tantalum</v>
      </c>
      <c r="C38" s="186" t="str">
        <f ca="1">IF(LEN(A38)=0,"",INDEX('Smelter Look-up'!$C:$C,MATCH($A38,'Smelter Look-up'!$E:$E,0)))</f>
        <v>Yanling Jincheng Tantalum &amp; Niobium Co., Ltd.</v>
      </c>
      <c r="D38" s="230"/>
      <c r="E38" s="182" t="str">
        <f ca="1">IF(ISERROR($V38),"",OFFSET('Smelter Look-up'!$D$4,$V38-4,0)&amp;"")</f>
        <v>CHINA</v>
      </c>
      <c r="F38" s="182" t="str">
        <f ca="1">IF(ISERROR($V38),"",OFFSET('Smelter Look-up'!$E$4,$V38-4,0))</f>
        <v>CID001522</v>
      </c>
      <c r="G38" s="182" t="str">
        <f ca="1">IF(C38=$X$4,IF(ISERROR($V38),"Enter smelter details","RMI"),IF(ISERROR($V38),"",OFFSET('Smelter Look-up'!$F$4,$V38-4,0)))</f>
        <v>RMI</v>
      </c>
      <c r="H38" s="183">
        <f ca="1">IF(ISERROR($V38),"",OFFSET('Smelter Look-up'!$G$4,$V38-4,0))</f>
        <v>0</v>
      </c>
      <c r="I38" s="184" t="str">
        <f ca="1">IF(ISERROR($V38),"",OFFSET('Smelter Look-up'!$H$4,$V38-4,0))</f>
        <v>Zhuzhou</v>
      </c>
      <c r="J38" s="184" t="str">
        <f ca="1">IF(ISERROR($V38),"",OFFSET('Smelter Look-up'!$I$4,$V38-4,0))</f>
        <v>Hunan Sheng</v>
      </c>
      <c r="K38" s="224"/>
      <c r="L38" s="224"/>
      <c r="M38" s="224"/>
      <c r="N38" s="224"/>
      <c r="O38" s="224"/>
      <c r="P38" s="185"/>
      <c r="Q38" s="225"/>
      <c r="R38" s="182" t="str">
        <f ca="1">IF(ISERROR($V38),"",OFFSET('Smelter Look-up'!$C$4,$V38-4,0)&amp;"")</f>
        <v>Yanling Jincheng Tantalum &amp; Niobium Co., Ltd.</v>
      </c>
      <c r="S38" s="181" t="str">
        <f t="shared" ref="S38:S68" ca="1" si="5">IF(B38="","",IF(ISERROR(MATCH($E38,CL,0)),"Unknown",INDIRECT("'C'!$A$"&amp;MATCH($E38,CL,0)+1)))</f>
        <v>CN</v>
      </c>
      <c r="T38" s="181" t="str">
        <f ca="1">IF(B38="","",IF(ISERROR(MATCH($J38,SorP!$B$1:$B$6226,0)),"",INDIRECT("'SorP'!$A$"&amp;MATCH($S38&amp;$J38,SorP!C:C,0))))</f>
        <v>CN-HN</v>
      </c>
      <c r="U38" s="201"/>
      <c r="V38" s="226">
        <f ca="1">IF(C38="",NA(),IF(OR(C38="Smelter not listed",C38="Smelter not yet identified"),MATCH($B38&amp;$D38,'Smelter Look-up'!$J:$J,0),MATCH($B38&amp;$C38,'Smelter Look-up'!$J:$J,0)))</f>
        <v>393</v>
      </c>
      <c r="X38" s="227">
        <f t="shared" ref="X38:X68" ca="1" si="6">IF(AND(C38="Smelter not listed",OR(LEN(D38)=0,LEN(E38)=0)),1,0)</f>
        <v>0</v>
      </c>
      <c r="AB38" s="228" t="str">
        <f t="shared" ref="AB38:AB68" ca="1" si="7">B38&amp;C38</f>
        <v>TantalumYanling Jincheng Tantalum &amp; Niobium Co., Ltd.</v>
      </c>
    </row>
    <row r="39" spans="1:28" s="227" customFormat="1" ht="127.5">
      <c r="A39" s="181" t="s">
        <v>1364</v>
      </c>
      <c r="B39" s="182" t="str">
        <f ca="1">IF(LEN(A39)=0,"",INDEX('Smelter Look-up'!$A:$A,MATCH($A39,'Smelter Look-up'!$E:$E,0)))</f>
        <v>Tantalum</v>
      </c>
      <c r="C39" s="186" t="str">
        <f ca="1">IF(LEN(A39)=0,"",INDEX('Smelter Look-up'!$C:$C,MATCH($A39,'Smelter Look-up'!$E:$E,0)))</f>
        <v>Jiujiang Zhongao Tantalum &amp; Niobium Co., Ltd.</v>
      </c>
      <c r="D39" s="230"/>
      <c r="E39" s="182" t="str">
        <f ca="1">IF(ISERROR($V39),"",OFFSET('Smelter Look-up'!$D$4,$V39-4,0)&amp;"")</f>
        <v>CHINA</v>
      </c>
      <c r="F39" s="182" t="str">
        <f ca="1">IF(ISERROR($V39),"",OFFSET('Smelter Look-up'!$E$4,$V39-4,0))</f>
        <v>CID002506</v>
      </c>
      <c r="G39" s="182" t="str">
        <f ca="1">IF(C39=$X$4,IF(ISERROR($V39),"Enter smelter details","RMI"),IF(ISERROR($V39),"",OFFSET('Smelter Look-up'!$F$4,$V39-4,0)))</f>
        <v>RMI</v>
      </c>
      <c r="H39" s="183">
        <f ca="1">IF(ISERROR($V39),"",OFFSET('Smelter Look-up'!$G$4,$V39-4,0))</f>
        <v>0</v>
      </c>
      <c r="I39" s="184" t="str">
        <f ca="1">IF(ISERROR($V39),"",OFFSET('Smelter Look-up'!$H$4,$V39-4,0))</f>
        <v>Jiujiang</v>
      </c>
      <c r="J39" s="184" t="str">
        <f ca="1">IF(ISERROR($V39),"",OFFSET('Smelter Look-up'!$I$4,$V39-4,0))</f>
        <v>Jiangxi Sheng</v>
      </c>
      <c r="K39" s="224"/>
      <c r="L39" s="224"/>
      <c r="M39" s="224"/>
      <c r="N39" s="224"/>
      <c r="O39" s="224"/>
      <c r="P39" s="185"/>
      <c r="Q39" s="225"/>
      <c r="R39" s="182" t="str">
        <f ca="1">IF(ISERROR($V39),"",OFFSET('Smelter Look-up'!$C$4,$V39-4,0)&amp;"")</f>
        <v>Jiujiang Zhongao Tantalum &amp; Niobium Co., Ltd.</v>
      </c>
      <c r="S39" s="181" t="str">
        <f t="shared" ca="1" si="5"/>
        <v>CN</v>
      </c>
      <c r="T39" s="181" t="str">
        <f ca="1">IF(B39="","",IF(ISERROR(MATCH($J39,SorP!$B$1:$B$6226,0)),"",INDIRECT("'SorP'!$A$"&amp;MATCH($S39&amp;$J39,SorP!C:C,0))))</f>
        <v>CN-JX</v>
      </c>
      <c r="U39" s="201"/>
      <c r="V39" s="226">
        <f ca="1">IF(C39="",NA(),IF(OR(C39="Smelter not listed",C39="Smelter not yet identified"),MATCH($B39&amp;$D39,'Smelter Look-up'!$J:$J,0),MATCH($B39&amp;$C39,'Smelter Look-up'!$J:$J,0)))</f>
        <v>356</v>
      </c>
      <c r="X39" s="227">
        <f t="shared" ca="1" si="6"/>
        <v>0</v>
      </c>
      <c r="AB39" s="228" t="str">
        <f t="shared" ca="1" si="7"/>
        <v>TantalumJiujiang Zhongao Tantalum &amp; Niobium Co., Ltd.</v>
      </c>
    </row>
    <row r="40" spans="1:28" s="227" customFormat="1" ht="114.75">
      <c r="A40" s="181" t="s">
        <v>14952</v>
      </c>
      <c r="B40" s="182" t="str">
        <f ca="1">IF(LEN(A40)=0,"",INDEX('Smelter Look-up'!$A:$A,MATCH($A40,'Smelter Look-up'!$E:$E,0)))</f>
        <v>Tantalum</v>
      </c>
      <c r="C40" s="186" t="str">
        <f ca="1">IF(LEN(A40)=0,"",INDEX('Smelter Look-up'!$C:$C,MATCH($A40,'Smelter Look-up'!$E:$E,0)))</f>
        <v>RFH Yancheng Jinye New Material Technology Co., Ltd.</v>
      </c>
      <c r="D40" s="230"/>
      <c r="E40" s="182" t="str">
        <f ca="1">IF(ISERROR($V40),"",OFFSET('Smelter Look-up'!$D$4,$V40-4,0)&amp;"")</f>
        <v>CHINA</v>
      </c>
      <c r="F40" s="182" t="str">
        <f ca="1">IF(ISERROR($V40),"",OFFSET('Smelter Look-up'!$E$4,$V40-4,0))</f>
        <v>CID003583</v>
      </c>
      <c r="G40" s="182" t="str">
        <f ca="1">IF(C40=$X$4,IF(ISERROR($V40),"Enter smelter details","RMI"),IF(ISERROR($V40),"",OFFSET('Smelter Look-up'!$F$4,$V40-4,0)))</f>
        <v>RMI</v>
      </c>
      <c r="H40" s="183">
        <f ca="1">IF(ISERROR($V40),"",OFFSET('Smelter Look-up'!$G$4,$V40-4,0))</f>
        <v>0</v>
      </c>
      <c r="I40" s="184" t="str">
        <f ca="1">IF(ISERROR($V40),"",OFFSET('Smelter Look-up'!$H$4,$V40-4,0))</f>
        <v>Yancheng City</v>
      </c>
      <c r="J40" s="184" t="str">
        <f ca="1">IF(ISERROR($V40),"",OFFSET('Smelter Look-up'!$I$4,$V40-4,0))</f>
        <v>Jiangsu Sheng</v>
      </c>
      <c r="K40" s="224"/>
      <c r="L40" s="224"/>
      <c r="M40" s="224"/>
      <c r="N40" s="224"/>
      <c r="O40" s="224"/>
      <c r="P40" s="185"/>
      <c r="Q40" s="225"/>
      <c r="R40" s="182" t="str">
        <f ca="1">IF(ISERROR($V40),"",OFFSET('Smelter Look-up'!$C$4,$V40-4,0)&amp;"")</f>
        <v>RFH Yancheng Jinye New Material Technology Co., Ltd.</v>
      </c>
      <c r="S40" s="181" t="str">
        <f t="shared" ca="1" si="5"/>
        <v>CN</v>
      </c>
      <c r="T40" s="181" t="str">
        <f ca="1">IF(B40="","",IF(ISERROR(MATCH($J40,SorP!$B$1:$B$6226,0)),"",INDIRECT("'SorP'!$A$"&amp;MATCH($S40&amp;$J40,SorP!C:C,0))))</f>
        <v>CN-JS</v>
      </c>
      <c r="U40" s="201"/>
      <c r="V40" s="226">
        <f ca="1">IF(C40="",NA(),IF(OR(C40="Smelter not listed",C40="Smelter not yet identified"),MATCH($B40&amp;$D40,'Smelter Look-up'!$J:$J,0),MATCH($B40&amp;$C40,'Smelter Look-up'!$J:$J,0)))</f>
        <v>378</v>
      </c>
      <c r="X40" s="227">
        <f t="shared" ca="1" si="6"/>
        <v>0</v>
      </c>
      <c r="AB40" s="228" t="str">
        <f t="shared" ca="1" si="7"/>
        <v>TantalumRFH Yancheng Jinye New Material Technology Co., Ltd.</v>
      </c>
    </row>
    <row r="41" spans="1:28" s="227" customFormat="1" ht="102">
      <c r="A41" s="181" t="s">
        <v>738</v>
      </c>
      <c r="B41" s="182" t="str">
        <f ca="1">IF(LEN(A41)=0,"",INDEX('Smelter Look-up'!$A:$A,MATCH($A41,'Smelter Look-up'!$E:$E,0)))</f>
        <v>Tantalum</v>
      </c>
      <c r="C41" s="186" t="str">
        <f ca="1">IF(LEN(A41)=0,"",INDEX('Smelter Look-up'!$C:$C,MATCH($A41,'Smelter Look-up'!$E:$E,0)))</f>
        <v>Ningxia Orient Tantalum Industry Co., Ltd.</v>
      </c>
      <c r="D41" s="230"/>
      <c r="E41" s="182" t="str">
        <f ca="1">IF(ISERROR($V41),"",OFFSET('Smelter Look-up'!$D$4,$V41-4,0)&amp;"")</f>
        <v>CHINA</v>
      </c>
      <c r="F41" s="182" t="str">
        <f ca="1">IF(ISERROR($V41),"",OFFSET('Smelter Look-up'!$E$4,$V41-4,0))</f>
        <v>CID001277</v>
      </c>
      <c r="G41" s="182" t="str">
        <f ca="1">IF(C41=$X$4,IF(ISERROR($V41),"Enter smelter details","RMI"),IF(ISERROR($V41),"",OFFSET('Smelter Look-up'!$F$4,$V41-4,0)))</f>
        <v>RMI</v>
      </c>
      <c r="H41" s="183">
        <f ca="1">IF(ISERROR($V41),"",OFFSET('Smelter Look-up'!$G$4,$V41-4,0))</f>
        <v>0</v>
      </c>
      <c r="I41" s="184" t="str">
        <f ca="1">IF(ISERROR($V41),"",OFFSET('Smelter Look-up'!$H$4,$V41-4,0))</f>
        <v>Shizuishan City</v>
      </c>
      <c r="J41" s="184" t="str">
        <f ca="1">IF(ISERROR($V41),"",OFFSET('Smelter Look-up'!$I$4,$V41-4,0))</f>
        <v>Ningxia Huizi Zizhiqu</v>
      </c>
      <c r="K41" s="224"/>
      <c r="L41" s="224"/>
      <c r="M41" s="224"/>
      <c r="N41" s="224"/>
      <c r="O41" s="224"/>
      <c r="P41" s="185"/>
      <c r="Q41" s="225"/>
      <c r="R41" s="182" t="str">
        <f ca="1">IF(ISERROR($V41),"",OFFSET('Smelter Look-up'!$C$4,$V41-4,0)&amp;"")</f>
        <v>Ningxia Orient Tantalum Industry Co., Ltd.</v>
      </c>
      <c r="S41" s="181" t="str">
        <f t="shared" ca="1" si="5"/>
        <v>CN</v>
      </c>
      <c r="T41" s="181" t="str">
        <f ca="1">IF(B41="","",IF(ISERROR(MATCH($J41,SorP!$B$1:$B$6226,0)),"",INDIRECT("'SorP'!$A$"&amp;MATCH($S41&amp;$J41,SorP!C:C,0))))</f>
        <v>CN-NX</v>
      </c>
      <c r="U41" s="201"/>
      <c r="V41" s="226">
        <f ca="1">IF(C41="",NA(),IF(OR(C41="Smelter not listed",C41="Smelter not yet identified"),MATCH($B41&amp;$D41,'Smelter Look-up'!$J:$J,0),MATCH($B41&amp;$C41,'Smelter Look-up'!$J:$J,0)))</f>
        <v>370</v>
      </c>
      <c r="X41" s="227">
        <f t="shared" ca="1" si="6"/>
        <v>0</v>
      </c>
      <c r="AB41" s="228" t="str">
        <f t="shared" ca="1" si="7"/>
        <v>TantalumNingxia Orient Tantalum Industry Co., Ltd.</v>
      </c>
    </row>
    <row r="42" spans="1:28" s="227" customFormat="1" ht="51">
      <c r="A42" s="181" t="s">
        <v>737</v>
      </c>
      <c r="B42" s="182" t="str">
        <f ca="1">IF(LEN(A42)=0,"",INDEX('Smelter Look-up'!$A:$A,MATCH($A42,'Smelter Look-up'!$E:$E,0)))</f>
        <v>Tantalum</v>
      </c>
      <c r="C42" s="186" t="str">
        <f ca="1">IF(LEN(A42)=0,"",INDEX('Smelter Look-up'!$C:$C,MATCH($A42,'Smelter Look-up'!$E:$E,0)))</f>
        <v>NPM Silmet AS</v>
      </c>
      <c r="D42" s="230"/>
      <c r="E42" s="182" t="str">
        <f ca="1">IF(ISERROR($V42),"",OFFSET('Smelter Look-up'!$D$4,$V42-4,0)&amp;"")</f>
        <v>ESTONIA</v>
      </c>
      <c r="F42" s="182" t="str">
        <f ca="1">IF(ISERROR($V42),"",OFFSET('Smelter Look-up'!$E$4,$V42-4,0))</f>
        <v>CID001200</v>
      </c>
      <c r="G42" s="182" t="str">
        <f ca="1">IF(C42=$X$4,IF(ISERROR($V42),"Enter smelter details","RMI"),IF(ISERROR($V42),"",OFFSET('Smelter Look-up'!$F$4,$V42-4,0)))</f>
        <v>RMI</v>
      </c>
      <c r="H42" s="183">
        <f ca="1">IF(ISERROR($V42),"",OFFSET('Smelter Look-up'!$G$4,$V42-4,0))</f>
        <v>0</v>
      </c>
      <c r="I42" s="184" t="str">
        <f ca="1">IF(ISERROR($V42),"",OFFSET('Smelter Look-up'!$H$4,$V42-4,0))</f>
        <v>Sillamäe</v>
      </c>
      <c r="J42" s="184" t="str">
        <f ca="1">IF(ISERROR($V42),"",OFFSET('Smelter Look-up'!$I$4,$V42-4,0))</f>
        <v>Ida-Virumaa</v>
      </c>
      <c r="K42" s="224"/>
      <c r="L42" s="224"/>
      <c r="M42" s="224"/>
      <c r="N42" s="224"/>
      <c r="O42" s="224"/>
      <c r="P42" s="185"/>
      <c r="Q42" s="225"/>
      <c r="R42" s="182" t="str">
        <f ca="1">IF(ISERROR($V42),"",OFFSET('Smelter Look-up'!$C$4,$V42-4,0)&amp;"")</f>
        <v>NPM Silmet AS</v>
      </c>
      <c r="S42" s="181" t="str">
        <f t="shared" ca="1" si="5"/>
        <v>EE</v>
      </c>
      <c r="T42" s="181" t="str">
        <f ca="1">IF(B42="","",IF(ISERROR(MATCH($J42,SorP!$B$1:$B$6226,0)),"",INDIRECT("'SorP'!$A$"&amp;MATCH($S42&amp;$J42,SorP!C:C,0))))</f>
        <v>EE-45</v>
      </c>
      <c r="U42" s="201"/>
      <c r="V42" s="226">
        <f ca="1">IF(C42="",NA(),IF(OR(C42="Smelter not listed",C42="Smelter not yet identified"),MATCH($B42&amp;$D42,'Smelter Look-up'!$J:$J,0),MATCH($B42&amp;$C42,'Smelter Look-up'!$J:$J,0)))</f>
        <v>371</v>
      </c>
      <c r="X42" s="227">
        <f t="shared" ca="1" si="6"/>
        <v>0</v>
      </c>
      <c r="AB42" s="228" t="str">
        <f t="shared" ca="1" si="7"/>
        <v>TantalumNPM Silmet AS</v>
      </c>
    </row>
    <row r="43" spans="1:28" s="227" customFormat="1" ht="63.75">
      <c r="A43" s="181" t="s">
        <v>735</v>
      </c>
      <c r="B43" s="182" t="str">
        <f ca="1">IF(LEN(A43)=0,"",INDEX('Smelter Look-up'!$A:$A,MATCH($A43,'Smelter Look-up'!$E:$E,0)))</f>
        <v>Tantalum</v>
      </c>
      <c r="C43" s="186" t="str">
        <f ca="1">IF(LEN(A43)=0,"",INDEX('Smelter Look-up'!$C:$C,MATCH($A43,'Smelter Look-up'!$E:$E,0)))</f>
        <v>Mineracao Taboca S.A.</v>
      </c>
      <c r="D43" s="230"/>
      <c r="E43" s="182" t="str">
        <f ca="1">IF(ISERROR($V43),"",OFFSET('Smelter Look-up'!$D$4,$V43-4,0)&amp;"")</f>
        <v>BRAZIL</v>
      </c>
      <c r="F43" s="182" t="str">
        <f ca="1">IF(ISERROR($V43),"",OFFSET('Smelter Look-up'!$E$4,$V43-4,0))</f>
        <v>CID001175</v>
      </c>
      <c r="G43" s="182" t="str">
        <f ca="1">IF(C43=$X$4,IF(ISERROR($V43),"Enter smelter details","RMI"),IF(ISERROR($V43),"",OFFSET('Smelter Look-up'!$F$4,$V43-4,0)))</f>
        <v>RMI</v>
      </c>
      <c r="H43" s="183">
        <f ca="1">IF(ISERROR($V43),"",OFFSET('Smelter Look-up'!$G$4,$V43-4,0))</f>
        <v>0</v>
      </c>
      <c r="I43" s="184" t="str">
        <f ca="1">IF(ISERROR($V43),"",OFFSET('Smelter Look-up'!$H$4,$V43-4,0))</f>
        <v>Presidente Figueiredo</v>
      </c>
      <c r="J43" s="184" t="str">
        <f ca="1">IF(ISERROR($V43),"",OFFSET('Smelter Look-up'!$I$4,$V43-4,0))</f>
        <v>Amazonas</v>
      </c>
      <c r="K43" s="224"/>
      <c r="L43" s="224"/>
      <c r="M43" s="224"/>
      <c r="N43" s="224"/>
      <c r="O43" s="224"/>
      <c r="P43" s="185"/>
      <c r="Q43" s="225"/>
      <c r="R43" s="182" t="str">
        <f ca="1">IF(ISERROR($V43),"",OFFSET('Smelter Look-up'!$C$4,$V43-4,0)&amp;"")</f>
        <v>Mineracao Taboca S.A.</v>
      </c>
      <c r="S43" s="181" t="str">
        <f t="shared" ca="1" si="5"/>
        <v>BR</v>
      </c>
      <c r="T43" s="181" t="str">
        <f ca="1">IF(B43="","",IF(ISERROR(MATCH($J43,SorP!$B$1:$B$6226,0)),"",INDIRECT("'SorP'!$A$"&amp;MATCH($S43&amp;$J43,SorP!C:C,0))))</f>
        <v>BR-AM</v>
      </c>
      <c r="U43" s="201"/>
      <c r="V43" s="226">
        <f ca="1">IF(C43="",NA(),IF(OR(C43="Smelter not listed",C43="Smelter not yet identified"),MATCH($B43&amp;$D43,'Smelter Look-up'!$J:$J,0),MATCH($B43&amp;$C43,'Smelter Look-up'!$J:$J,0)))</f>
        <v>363</v>
      </c>
      <c r="X43" s="227">
        <f t="shared" ca="1" si="6"/>
        <v>0</v>
      </c>
      <c r="AB43" s="228" t="str">
        <f t="shared" ca="1" si="7"/>
        <v>TantalumMineracao Taboca S.A.</v>
      </c>
    </row>
    <row r="44" spans="1:28" s="227" customFormat="1" ht="51">
      <c r="A44" s="181" t="s">
        <v>1388</v>
      </c>
      <c r="B44" s="182" t="str">
        <f ca="1">IF(LEN(A44)=0,"",INDEX('Smelter Look-up'!$A:$A,MATCH($A44,'Smelter Look-up'!$E:$E,0)))</f>
        <v>Tantalum</v>
      </c>
      <c r="C44" s="186" t="str">
        <f ca="1">IF(LEN(A44)=0,"",INDEX('Smelter Look-up'!$C:$C,MATCH($A44,'Smelter Look-up'!$E:$E,0)))</f>
        <v>KEMET de Mexico</v>
      </c>
      <c r="D44" s="230"/>
      <c r="E44" s="182" t="str">
        <f ca="1">IF(ISERROR($V44),"",OFFSET('Smelter Look-up'!$D$4,$V44-4,0)&amp;"")</f>
        <v>MEXICO</v>
      </c>
      <c r="F44" s="182" t="str">
        <f ca="1">IF(ISERROR($V44),"",OFFSET('Smelter Look-up'!$E$4,$V44-4,0))</f>
        <v>CID002539</v>
      </c>
      <c r="G44" s="182" t="str">
        <f ca="1">IF(C44=$X$4,IF(ISERROR($V44),"Enter smelter details","RMI"),IF(ISERROR($V44),"",OFFSET('Smelter Look-up'!$F$4,$V44-4,0)))</f>
        <v>RMI</v>
      </c>
      <c r="H44" s="183">
        <f ca="1">IF(ISERROR($V44),"",OFFSET('Smelter Look-up'!$G$4,$V44-4,0))</f>
        <v>0</v>
      </c>
      <c r="I44" s="184" t="str">
        <f ca="1">IF(ISERROR($V44),"",OFFSET('Smelter Look-up'!$H$4,$V44-4,0))</f>
        <v>Matamoros</v>
      </c>
      <c r="J44" s="184" t="str">
        <f ca="1">IF(ISERROR($V44),"",OFFSET('Smelter Look-up'!$I$4,$V44-4,0))</f>
        <v>Tamaulipas</v>
      </c>
      <c r="K44" s="224"/>
      <c r="L44" s="224"/>
      <c r="M44" s="224"/>
      <c r="N44" s="224"/>
      <c r="O44" s="224"/>
      <c r="P44" s="185"/>
      <c r="Q44" s="225"/>
      <c r="R44" s="182" t="str">
        <f ca="1">IF(ISERROR($V44),"",OFFSET('Smelter Look-up'!$C$4,$V44-4,0)&amp;"")</f>
        <v>KEMET de Mexico</v>
      </c>
      <c r="S44" s="181" t="str">
        <f t="shared" ca="1" si="5"/>
        <v>MX</v>
      </c>
      <c r="T44" s="181" t="str">
        <f ca="1">IF(B44="","",IF(ISERROR(MATCH($J44,SorP!$B$1:$B$6226,0)),"",INDIRECT("'SorP'!$A$"&amp;MATCH($S44&amp;$J44,SorP!C:C,0))))</f>
        <v>MX-TAM</v>
      </c>
      <c r="U44" s="201"/>
      <c r="V44" s="226">
        <f ca="1">IF(C44="",NA(),IF(OR(C44="Smelter not listed",C44="Smelter not yet identified"),MATCH($B44&amp;$D44,'Smelter Look-up'!$J:$J,0),MATCH($B44&amp;$C44,'Smelter Look-up'!$J:$J,0)))</f>
        <v>358</v>
      </c>
      <c r="X44" s="227">
        <f t="shared" ca="1" si="6"/>
        <v>0</v>
      </c>
      <c r="AB44" s="228" t="str">
        <f t="shared" ca="1" si="7"/>
        <v>TantalumKEMET de Mexico</v>
      </c>
    </row>
    <row r="45" spans="1:28" s="227" customFormat="1" ht="89.25">
      <c r="A45" s="181" t="s">
        <v>730</v>
      </c>
      <c r="B45" s="182" t="str">
        <f ca="1">IF(LEN(A45)=0,"",INDEX('Smelter Look-up'!$A:$A,MATCH($A45,'Smelter Look-up'!$E:$E,0)))</f>
        <v>Tantalum</v>
      </c>
      <c r="C45" s="186" t="str">
        <f ca="1">IF(LEN(A45)=0,"",INDEX('Smelter Look-up'!$C:$C,MATCH($A45,'Smelter Look-up'!$E:$E,0)))</f>
        <v>XIMEI RESOURCES (GUANGDONG) LIMITED</v>
      </c>
      <c r="D45" s="230"/>
      <c r="E45" s="182" t="str">
        <f ca="1">IF(ISERROR($V45),"",OFFSET('Smelter Look-up'!$D$4,$V45-4,0)&amp;"")</f>
        <v>CHINA</v>
      </c>
      <c r="F45" s="182" t="str">
        <f ca="1">IF(ISERROR($V45),"",OFFSET('Smelter Look-up'!$E$4,$V45-4,0))</f>
        <v>CID000616</v>
      </c>
      <c r="G45" s="182" t="str">
        <f ca="1">IF(C45=$X$4,IF(ISERROR($V45),"Enter smelter details","RMI"),IF(ISERROR($V45),"",OFFSET('Smelter Look-up'!$F$4,$V45-4,0)))</f>
        <v>RMI</v>
      </c>
      <c r="H45" s="183">
        <f ca="1">IF(ISERROR($V45),"",OFFSET('Smelter Look-up'!$G$4,$V45-4,0))</f>
        <v>0</v>
      </c>
      <c r="I45" s="184" t="str">
        <f ca="1">IF(ISERROR($V45),"",OFFSET('Smelter Look-up'!$H$4,$V45-4,0))</f>
        <v>Yingde</v>
      </c>
      <c r="J45" s="184" t="str">
        <f ca="1">IF(ISERROR($V45),"",OFFSET('Smelter Look-up'!$I$4,$V45-4,0))</f>
        <v>Guangdong Sheng</v>
      </c>
      <c r="K45" s="224"/>
      <c r="L45" s="224"/>
      <c r="M45" s="224"/>
      <c r="N45" s="224"/>
      <c r="O45" s="224"/>
      <c r="P45" s="185"/>
      <c r="Q45" s="225"/>
      <c r="R45" s="182" t="str">
        <f ca="1">IF(ISERROR($V45),"",OFFSET('Smelter Look-up'!$C$4,$V45-4,0)&amp;"")</f>
        <v>XIMEI RESOURCES (GUANGDONG) LIMITED</v>
      </c>
      <c r="S45" s="181" t="str">
        <f t="shared" ca="1" si="5"/>
        <v>CN</v>
      </c>
      <c r="T45" s="181" t="str">
        <f ca="1">IF(B45="","",IF(ISERROR(MATCH($J45,SorP!$B$1:$B$6226,0)),"",INDIRECT("'SorP'!$A$"&amp;MATCH($S45&amp;$J45,SorP!C:C,0))))</f>
        <v>CN-GD</v>
      </c>
      <c r="U45" s="201"/>
      <c r="V45" s="226">
        <f ca="1">IF(C45="",NA(),IF(OR(C45="Smelter not listed",C45="Smelter not yet identified"),MATCH($B45&amp;$D45,'Smelter Look-up'!$J:$J,0),MATCH($B45&amp;$C45,'Smelter Look-up'!$J:$J,0)))</f>
        <v>391</v>
      </c>
      <c r="X45" s="227">
        <f t="shared" ca="1" si="6"/>
        <v>0</v>
      </c>
      <c r="AB45" s="228" t="str">
        <f t="shared" ca="1" si="7"/>
        <v>TantalumXIMEI RESOURCES (GUANGDONG) LIMITED</v>
      </c>
    </row>
    <row r="46" spans="1:28" s="227" customFormat="1" ht="76.5">
      <c r="A46" s="181" t="s">
        <v>1385</v>
      </c>
      <c r="B46" s="182" t="str">
        <f ca="1">IF(LEN(A46)=0,"",INDEX('Smelter Look-up'!$A:$A,MATCH($A46,'Smelter Look-up'!$E:$E,0)))</f>
        <v>Tantalum</v>
      </c>
      <c r="C46" s="186" t="str">
        <f ca="1">IF(LEN(A46)=0,"",INDEX('Smelter Look-up'!$C:$C,MATCH($A46,'Smelter Look-up'!$E:$E,0)))</f>
        <v>TANIOBIS Japan Co., Ltd.</v>
      </c>
      <c r="D46" s="230"/>
      <c r="E46" s="182" t="str">
        <f ca="1">IF(ISERROR($V46),"",OFFSET('Smelter Look-up'!$D$4,$V46-4,0)&amp;"")</f>
        <v>JAPAN</v>
      </c>
      <c r="F46" s="182" t="str">
        <f ca="1">IF(ISERROR($V46),"",OFFSET('Smelter Look-up'!$E$4,$V46-4,0))</f>
        <v>CID002549</v>
      </c>
      <c r="G46" s="182" t="str">
        <f ca="1">IF(C46=$X$4,IF(ISERROR($V46),"Enter smelter details","RMI"),IF(ISERROR($V46),"",OFFSET('Smelter Look-up'!$F$4,$V46-4,0)))</f>
        <v>RMI</v>
      </c>
      <c r="H46" s="183">
        <f ca="1">IF(ISERROR($V46),"",OFFSET('Smelter Look-up'!$G$4,$V46-4,0))</f>
        <v>0</v>
      </c>
      <c r="I46" s="184" t="str">
        <f ca="1">IF(ISERROR($V46),"",OFFSET('Smelter Look-up'!$H$4,$V46-4,0))</f>
        <v>Hitachi Ohmiya-shi</v>
      </c>
      <c r="J46" s="184" t="str">
        <f ca="1">IF(ISERROR($V46),"",OFFSET('Smelter Look-up'!$I$4,$V46-4,0))</f>
        <v>Ibaraki</v>
      </c>
      <c r="K46" s="224"/>
      <c r="L46" s="224"/>
      <c r="M46" s="224"/>
      <c r="N46" s="224"/>
      <c r="O46" s="224"/>
      <c r="P46" s="185"/>
      <c r="Q46" s="225"/>
      <c r="R46" s="182" t="str">
        <f ca="1">IF(ISERROR($V46),"",OFFSET('Smelter Look-up'!$C$4,$V46-4,0)&amp;"")</f>
        <v>TANIOBIS Japan Co., Ltd.</v>
      </c>
      <c r="S46" s="181" t="str">
        <f t="shared" ca="1" si="5"/>
        <v>JP</v>
      </c>
      <c r="T46" s="181" t="str">
        <f ca="1">IF(B46="","",IF(ISERROR(MATCH($J46,SorP!$B$1:$B$6226,0)),"",INDIRECT("'SorP'!$A$"&amp;MATCH($S46&amp;$J46,SorP!C:C,0))))</f>
        <v>JP-08</v>
      </c>
      <c r="U46" s="201"/>
      <c r="V46" s="226">
        <f ca="1">IF(C46="",NA(),IF(OR(C46="Smelter not listed",C46="Smelter not yet identified"),MATCH($B46&amp;$D46,'Smelter Look-up'!$J:$J,0),MATCH($B46&amp;$C46,'Smelter Look-up'!$J:$J,0)))</f>
        <v>386</v>
      </c>
      <c r="X46" s="227">
        <f t="shared" ca="1" si="6"/>
        <v>0</v>
      </c>
      <c r="AB46" s="228" t="str">
        <f t="shared" ca="1" si="7"/>
        <v>TantalumTANIOBIS Japan Co., Ltd.</v>
      </c>
    </row>
    <row r="47" spans="1:28" s="227" customFormat="1" ht="51">
      <c r="A47" s="181" t="s">
        <v>1381</v>
      </c>
      <c r="B47" s="182" t="str">
        <f ca="1">IF(LEN(A47)=0,"",INDEX('Smelter Look-up'!$A:$A,MATCH($A47,'Smelter Look-up'!$E:$E,0)))</f>
        <v>Tantalum</v>
      </c>
      <c r="C47" s="186" t="str">
        <f ca="1">IF(LEN(A47)=0,"",INDEX('Smelter Look-up'!$C:$C,MATCH($A47,'Smelter Look-up'!$E:$E,0)))</f>
        <v>TANIOBIS GmbH</v>
      </c>
      <c r="D47" s="230"/>
      <c r="E47" s="182" t="str">
        <f ca="1">IF(ISERROR($V47),"",OFFSET('Smelter Look-up'!$D$4,$V47-4,0)&amp;"")</f>
        <v>GERMANY</v>
      </c>
      <c r="F47" s="182" t="str">
        <f ca="1">IF(ISERROR($V47),"",OFFSET('Smelter Look-up'!$E$4,$V47-4,0))</f>
        <v>CID002545</v>
      </c>
      <c r="G47" s="182" t="str">
        <f ca="1">IF(C47=$X$4,IF(ISERROR($V47),"Enter smelter details","RMI"),IF(ISERROR($V47),"",OFFSET('Smelter Look-up'!$F$4,$V47-4,0)))</f>
        <v>RMI</v>
      </c>
      <c r="H47" s="183">
        <f ca="1">IF(ISERROR($V47),"",OFFSET('Smelter Look-up'!$G$4,$V47-4,0))</f>
        <v>0</v>
      </c>
      <c r="I47" s="184" t="str">
        <f ca="1">IF(ISERROR($V47),"",OFFSET('Smelter Look-up'!$H$4,$V47-4,0))</f>
        <v>Goslar</v>
      </c>
      <c r="J47" s="184" t="str">
        <f ca="1">IF(ISERROR($V47),"",OFFSET('Smelter Look-up'!$I$4,$V47-4,0))</f>
        <v>Niedersachsen</v>
      </c>
      <c r="K47" s="224"/>
      <c r="L47" s="224"/>
      <c r="M47" s="224"/>
      <c r="N47" s="224"/>
      <c r="O47" s="224"/>
      <c r="P47" s="185"/>
      <c r="Q47" s="225"/>
      <c r="R47" s="182" t="str">
        <f ca="1">IF(ISERROR($V47),"",OFFSET('Smelter Look-up'!$C$4,$V47-4,0)&amp;"")</f>
        <v>TANIOBIS GmbH</v>
      </c>
      <c r="S47" s="181" t="str">
        <f t="shared" ca="1" si="5"/>
        <v>DE</v>
      </c>
      <c r="T47" s="181" t="str">
        <f ca="1">IF(B47="","",IF(ISERROR(MATCH($J47,SorP!$B$1:$B$6226,0)),"",INDIRECT("'SorP'!$A$"&amp;MATCH($S47&amp;$J47,SorP!C:C,0))))</f>
        <v>DE-NI</v>
      </c>
      <c r="U47" s="201"/>
      <c r="V47" s="226">
        <f ca="1">IF(C47="",NA(),IF(OR(C47="Smelter not listed",C47="Smelter not yet identified"),MATCH($B47&amp;$D47,'Smelter Look-up'!$J:$J,0),MATCH($B47&amp;$C47,'Smelter Look-up'!$J:$J,0)))</f>
        <v>385</v>
      </c>
      <c r="X47" s="227">
        <f t="shared" ca="1" si="6"/>
        <v>0</v>
      </c>
      <c r="AB47" s="228" t="str">
        <f t="shared" ca="1" si="7"/>
        <v>TantalumTANIOBIS GmbH</v>
      </c>
    </row>
    <row r="48" spans="1:28" s="227" customFormat="1" ht="76.5">
      <c r="A48" s="181" t="s">
        <v>1716</v>
      </c>
      <c r="B48" s="182" t="str">
        <f ca="1">IF(LEN(A48)=0,"",INDEX('Smelter Look-up'!$A:$A,MATCH($A48,'Smelter Look-up'!$E:$E,0)))</f>
        <v>Tantalum</v>
      </c>
      <c r="C48" s="186" t="str">
        <f ca="1">IF(LEN(A48)=0,"",INDEX('Smelter Look-up'!$C:$C,MATCH($A48,'Smelter Look-up'!$E:$E,0)))</f>
        <v>Resind Industria e Comercio Ltda.</v>
      </c>
      <c r="D48" s="230"/>
      <c r="E48" s="182" t="str">
        <f ca="1">IF(ISERROR($V48),"",OFFSET('Smelter Look-up'!$D$4,$V48-4,0)&amp;"")</f>
        <v>BRAZIL</v>
      </c>
      <c r="F48" s="182" t="str">
        <f ca="1">IF(ISERROR($V48),"",OFFSET('Smelter Look-up'!$E$4,$V48-4,0))</f>
        <v>CID002707</v>
      </c>
      <c r="G48" s="182" t="str">
        <f ca="1">IF(C48=$X$4,IF(ISERROR($V48),"Enter smelter details","RMI"),IF(ISERROR($V48),"",OFFSET('Smelter Look-up'!$F$4,$V48-4,0)))</f>
        <v>RMI</v>
      </c>
      <c r="H48" s="183">
        <f ca="1">IF(ISERROR($V48),"",OFFSET('Smelter Look-up'!$G$4,$V48-4,0))</f>
        <v>0</v>
      </c>
      <c r="I48" s="184" t="str">
        <f ca="1">IF(ISERROR($V48),"",OFFSET('Smelter Look-up'!$H$4,$V48-4,0))</f>
        <v>São João del Rei</v>
      </c>
      <c r="J48" s="184" t="str">
        <f ca="1">IF(ISERROR($V48),"",OFFSET('Smelter Look-up'!$I$4,$V48-4,0))</f>
        <v>Minas gerais</v>
      </c>
      <c r="K48" s="224"/>
      <c r="L48" s="224"/>
      <c r="M48" s="224"/>
      <c r="N48" s="224"/>
      <c r="O48" s="224"/>
      <c r="P48" s="185"/>
      <c r="Q48" s="225"/>
      <c r="R48" s="182" t="str">
        <f ca="1">IF(ISERROR($V48),"",OFFSET('Smelter Look-up'!$C$4,$V48-4,0)&amp;"")</f>
        <v>Resind Industria e Comercio Ltda.</v>
      </c>
      <c r="S48" s="181" t="str">
        <f t="shared" ca="1" si="5"/>
        <v>BR</v>
      </c>
      <c r="T48" s="181" t="str">
        <f ca="1">IF(B48="","",IF(ISERROR(MATCH($J48,SorP!$B$1:$B$6226,0)),"",INDIRECT("'SorP'!$A$"&amp;MATCH($S48&amp;$J48,SorP!C:C,0))))</f>
        <v>BR-MG</v>
      </c>
      <c r="U48" s="201"/>
      <c r="V48" s="226">
        <f ca="1">IF(C48="",NA(),IF(OR(C48="Smelter not listed",C48="Smelter not yet identified"),MATCH($B48&amp;$D48,'Smelter Look-up'!$J:$J,0),MATCH($B48&amp;$C48,'Smelter Look-up'!$J:$J,0)))</f>
        <v>374</v>
      </c>
      <c r="X48" s="227">
        <f t="shared" ca="1" si="6"/>
        <v>0</v>
      </c>
      <c r="AB48" s="228" t="str">
        <f t="shared" ca="1" si="7"/>
        <v>TantalumResind Industria e Comercio Ltda.</v>
      </c>
    </row>
    <row r="49" spans="1:28" s="227" customFormat="1" ht="102">
      <c r="A49" s="181" t="s">
        <v>731</v>
      </c>
      <c r="B49" s="182" t="str">
        <f ca="1">IF(LEN(A49)=0,"",INDEX('Smelter Look-up'!$A:$A,MATCH($A49,'Smelter Look-up'!$E:$E,0)))</f>
        <v>Tantalum</v>
      </c>
      <c r="C49" s="186" t="str">
        <f ca="1">IF(LEN(A49)=0,"",INDEX('Smelter Look-up'!$C:$C,MATCH($A49,'Smelter Look-up'!$E:$E,0)))</f>
        <v>JiuJiang JinXin Nonferrous Metals Co., Ltd.</v>
      </c>
      <c r="D49" s="230"/>
      <c r="E49" s="182" t="str">
        <f ca="1">IF(ISERROR($V49),"",OFFSET('Smelter Look-up'!$D$4,$V49-4,0)&amp;"")</f>
        <v>CHINA</v>
      </c>
      <c r="F49" s="182" t="str">
        <f ca="1">IF(ISERROR($V49),"",OFFSET('Smelter Look-up'!$E$4,$V49-4,0))</f>
        <v>CID000914</v>
      </c>
      <c r="G49" s="182" t="str">
        <f ca="1">IF(C49=$X$4,IF(ISERROR($V49),"Enter smelter details","RMI"),IF(ISERROR($V49),"",OFFSET('Smelter Look-up'!$F$4,$V49-4,0)))</f>
        <v>RMI</v>
      </c>
      <c r="H49" s="183">
        <f ca="1">IF(ISERROR($V49),"",OFFSET('Smelter Look-up'!$G$4,$V49-4,0))</f>
        <v>0</v>
      </c>
      <c r="I49" s="184" t="str">
        <f ca="1">IF(ISERROR($V49),"",OFFSET('Smelter Look-up'!$H$4,$V49-4,0))</f>
        <v>Jiujiang</v>
      </c>
      <c r="J49" s="184" t="str">
        <f ca="1">IF(ISERROR($V49),"",OFFSET('Smelter Look-up'!$I$4,$V49-4,0))</f>
        <v>Jiangxi Sheng</v>
      </c>
      <c r="K49" s="224"/>
      <c r="L49" s="224"/>
      <c r="M49" s="224"/>
      <c r="N49" s="224"/>
      <c r="O49" s="224"/>
      <c r="P49" s="185"/>
      <c r="Q49" s="225"/>
      <c r="R49" s="182" t="str">
        <f ca="1">IF(ISERROR($V49),"",OFFSET('Smelter Look-up'!$C$4,$V49-4,0)&amp;"")</f>
        <v>JiuJiang JinXin Nonferrous Metals Co., Ltd.</v>
      </c>
      <c r="S49" s="181" t="str">
        <f t="shared" ca="1" si="5"/>
        <v>CN</v>
      </c>
      <c r="T49" s="181" t="str">
        <f ca="1">IF(B49="","",IF(ISERROR(MATCH($J49,SorP!$B$1:$B$6226,0)),"",INDIRECT("'SorP'!$A$"&amp;MATCH($S49&amp;$J49,SorP!C:C,0))))</f>
        <v>CN-JX</v>
      </c>
      <c r="U49" s="201"/>
      <c r="V49" s="226">
        <f ca="1">IF(C49="",NA(),IF(OR(C49="Smelter not listed",C49="Smelter not yet identified"),MATCH($B49&amp;$D49,'Smelter Look-up'!$J:$J,0),MATCH($B49&amp;$C49,'Smelter Look-up'!$J:$J,0)))</f>
        <v>353</v>
      </c>
      <c r="X49" s="227">
        <f t="shared" ca="1" si="6"/>
        <v>0</v>
      </c>
      <c r="AB49" s="228" t="str">
        <f t="shared" ca="1" si="7"/>
        <v>TantalumJiuJiang JinXin Nonferrous Metals Co., Ltd.</v>
      </c>
    </row>
    <row r="50" spans="1:28" s="227" customFormat="1" ht="38.25">
      <c r="A50" s="181" t="s">
        <v>733</v>
      </c>
      <c r="B50" s="182" t="str">
        <f ca="1">IF(LEN(A50)=0,"",INDEX('Smelter Look-up'!$A:$A,MATCH($A50,'Smelter Look-up'!$E:$E,0)))</f>
        <v>Tantalum</v>
      </c>
      <c r="C50" s="186" t="str">
        <f ca="1">IF(LEN(A50)=0,"",INDEX('Smelter Look-up'!$C:$C,MATCH($A50,'Smelter Look-up'!$E:$E,0)))</f>
        <v>AMG Brasil</v>
      </c>
      <c r="D50" s="230"/>
      <c r="E50" s="182" t="str">
        <f ca="1">IF(ISERROR($V50),"",OFFSET('Smelter Look-up'!$D$4,$V50-4,0)&amp;"")</f>
        <v>BRAZIL</v>
      </c>
      <c r="F50" s="182" t="str">
        <f ca="1">IF(ISERROR($V50),"",OFFSET('Smelter Look-up'!$E$4,$V50-4,0))</f>
        <v>CID001076</v>
      </c>
      <c r="G50" s="182" t="str">
        <f ca="1">IF(C50=$X$4,IF(ISERROR($V50),"Enter smelter details","RMI"),IF(ISERROR($V50),"",OFFSET('Smelter Look-up'!$F$4,$V50-4,0)))</f>
        <v>RMI</v>
      </c>
      <c r="H50" s="183">
        <f ca="1">IF(ISERROR($V50),"",OFFSET('Smelter Look-up'!$G$4,$V50-4,0))</f>
        <v>0</v>
      </c>
      <c r="I50" s="184" t="str">
        <f ca="1">IF(ISERROR($V50),"",OFFSET('Smelter Look-up'!$H$4,$V50-4,0))</f>
        <v>São João del Rei</v>
      </c>
      <c r="J50" s="184" t="str">
        <f ca="1">IF(ISERROR($V50),"",OFFSET('Smelter Look-up'!$I$4,$V50-4,0))</f>
        <v>Minas Gerais</v>
      </c>
      <c r="K50" s="224"/>
      <c r="L50" s="224"/>
      <c r="M50" s="224"/>
      <c r="N50" s="224"/>
      <c r="O50" s="224"/>
      <c r="P50" s="185"/>
      <c r="Q50" s="225"/>
      <c r="R50" s="182" t="str">
        <f ca="1">IF(ISERROR($V50),"",OFFSET('Smelter Look-up'!$C$4,$V50-4,0)&amp;"")</f>
        <v>AMG Brasil</v>
      </c>
      <c r="S50" s="181" t="str">
        <f t="shared" ca="1" si="5"/>
        <v>BR</v>
      </c>
      <c r="T50" s="181" t="str">
        <f ca="1">IF(B50="","",IF(ISERROR(MATCH($J50,SorP!$B$1:$B$6226,0)),"",INDIRECT("'SorP'!$A$"&amp;MATCH($S50&amp;$J50,SorP!C:C,0))))</f>
        <v>BR-MG</v>
      </c>
      <c r="U50" s="201"/>
      <c r="V50" s="226">
        <f ca="1">IF(C50="",NA(),IF(OR(C50="Smelter not listed",C50="Smelter not yet identified"),MATCH($B50&amp;$D50,'Smelter Look-up'!$J:$J,0),MATCH($B50&amp;$C50,'Smelter Look-up'!$J:$J,0)))</f>
        <v>333</v>
      </c>
      <c r="X50" s="227">
        <f t="shared" ca="1" si="6"/>
        <v>0</v>
      </c>
      <c r="AB50" s="228" t="str">
        <f t="shared" ca="1" si="7"/>
        <v>TantalumAMG Brasil</v>
      </c>
    </row>
    <row r="51" spans="1:28" s="227" customFormat="1" ht="89.25">
      <c r="A51" s="181" t="s">
        <v>1378</v>
      </c>
      <c r="B51" s="182" t="str">
        <f ca="1">IF(LEN(A51)=0,"",INDEX('Smelter Look-up'!$A:$A,MATCH($A51,'Smelter Look-up'!$E:$E,0)))</f>
        <v>Tantalum</v>
      </c>
      <c r="C51" s="186" t="str">
        <f ca="1">IF(LEN(A51)=0,"",INDEX('Smelter Look-up'!$C:$C,MATCH($A51,'Smelter Look-up'!$E:$E,0)))</f>
        <v>Global Advanced Metals Boyertown</v>
      </c>
      <c r="D51" s="230"/>
      <c r="E51" s="182" t="str">
        <f ca="1">IF(ISERROR($V51),"",OFFSET('Smelter Look-up'!$D$4,$V51-4,0)&amp;"")</f>
        <v>UNITED STATES OF AMERICA</v>
      </c>
      <c r="F51" s="182" t="str">
        <f ca="1">IF(ISERROR($V51),"",OFFSET('Smelter Look-up'!$E$4,$V51-4,0))</f>
        <v>CID002557</v>
      </c>
      <c r="G51" s="182" t="str">
        <f ca="1">IF(C51=$X$4,IF(ISERROR($V51),"Enter smelter details","RMI"),IF(ISERROR($V51),"",OFFSET('Smelter Look-up'!$F$4,$V51-4,0)))</f>
        <v>RMI</v>
      </c>
      <c r="H51" s="183">
        <f ca="1">IF(ISERROR($V51),"",OFFSET('Smelter Look-up'!$G$4,$V51-4,0))</f>
        <v>0</v>
      </c>
      <c r="I51" s="184" t="str">
        <f ca="1">IF(ISERROR($V51),"",OFFSET('Smelter Look-up'!$H$4,$V51-4,0))</f>
        <v>Boyertown</v>
      </c>
      <c r="J51" s="184" t="str">
        <f ca="1">IF(ISERROR($V51),"",OFFSET('Smelter Look-up'!$I$4,$V51-4,0))</f>
        <v>Pennsylvania</v>
      </c>
      <c r="K51" s="224"/>
      <c r="L51" s="224"/>
      <c r="M51" s="224"/>
      <c r="N51" s="224"/>
      <c r="O51" s="224"/>
      <c r="P51" s="185"/>
      <c r="Q51" s="225"/>
      <c r="R51" s="182" t="str">
        <f ca="1">IF(ISERROR($V51),"",OFFSET('Smelter Look-up'!$C$4,$V51-4,0)&amp;"")</f>
        <v>Global Advanced Metals Boyertown</v>
      </c>
      <c r="S51" s="181" t="str">
        <f t="shared" ca="1" si="5"/>
        <v>US</v>
      </c>
      <c r="T51" s="181" t="str">
        <f ca="1">IF(B51="","",IF(ISERROR(MATCH($J51,SorP!$B$1:$B$6226,0)),"",INDIRECT("'SorP'!$A$"&amp;MATCH($S51&amp;$J51,SorP!C:C,0))))</f>
        <v>US-PA</v>
      </c>
      <c r="U51" s="201"/>
      <c r="V51" s="226">
        <f ca="1">IF(C51="",NA(),IF(OR(C51="Smelter not listed",C51="Smelter not yet identified"),MATCH($B51&amp;$D51,'Smelter Look-up'!$J:$J,0),MATCH($B51&amp;$C51,'Smelter Look-up'!$J:$J,0)))</f>
        <v>340</v>
      </c>
      <c r="X51" s="227">
        <f t="shared" ca="1" si="6"/>
        <v>0</v>
      </c>
      <c r="AB51" s="228" t="str">
        <f t="shared" ca="1" si="7"/>
        <v>TantalumGlobal Advanced Metals Boyertown</v>
      </c>
    </row>
    <row r="52" spans="1:28" s="227" customFormat="1" ht="63.75">
      <c r="A52" s="181" t="s">
        <v>741</v>
      </c>
      <c r="B52" s="182" t="str">
        <f ca="1">IF(LEN(A52)=0,"",INDEX('Smelter Look-up'!$A:$A,MATCH($A52,'Smelter Look-up'!$E:$E,0)))</f>
        <v>Tantalum</v>
      </c>
      <c r="C52" s="186" t="str">
        <f ca="1">IF(LEN(A52)=0,"",INDEX('Smelter Look-up'!$C:$C,MATCH($A52,'Smelter Look-up'!$E:$E,0)))</f>
        <v>Taki Chemical Co., Ltd.</v>
      </c>
      <c r="D52" s="230"/>
      <c r="E52" s="182" t="str">
        <f ca="1">IF(ISERROR($V52),"",OFFSET('Smelter Look-up'!$D$4,$V52-4,0)&amp;"")</f>
        <v>JAPAN</v>
      </c>
      <c r="F52" s="182" t="str">
        <f ca="1">IF(ISERROR($V52),"",OFFSET('Smelter Look-up'!$E$4,$V52-4,0))</f>
        <v>CID001869</v>
      </c>
      <c r="G52" s="182" t="str">
        <f ca="1">IF(C52=$X$4,IF(ISERROR($V52),"Enter smelter details","RMI"),IF(ISERROR($V52),"",OFFSET('Smelter Look-up'!$F$4,$V52-4,0)))</f>
        <v>RMI</v>
      </c>
      <c r="H52" s="183">
        <f ca="1">IF(ISERROR($V52),"",OFFSET('Smelter Look-up'!$G$4,$V52-4,0))</f>
        <v>0</v>
      </c>
      <c r="I52" s="184" t="str">
        <f ca="1">IF(ISERROR($V52),"",OFFSET('Smelter Look-up'!$H$4,$V52-4,0))</f>
        <v>Harima</v>
      </c>
      <c r="J52" s="184" t="str">
        <f ca="1">IF(ISERROR($V52),"",OFFSET('Smelter Look-up'!$I$4,$V52-4,0))</f>
        <v>Hyogo</v>
      </c>
      <c r="K52" s="224"/>
      <c r="L52" s="224"/>
      <c r="M52" s="224"/>
      <c r="N52" s="224"/>
      <c r="O52" s="224"/>
      <c r="P52" s="185"/>
      <c r="Q52" s="225"/>
      <c r="R52" s="182" t="str">
        <f ca="1">IF(ISERROR($V52),"",OFFSET('Smelter Look-up'!$C$4,$V52-4,0)&amp;"")</f>
        <v>Taki Chemical Co., Ltd.</v>
      </c>
      <c r="S52" s="181" t="str">
        <f t="shared" ca="1" si="5"/>
        <v>JP</v>
      </c>
      <c r="T52" s="181" t="str">
        <f ca="1">IF(B52="","",IF(ISERROR(MATCH($J52,SorP!$B$1:$B$6226,0)),"",INDIRECT("'SorP'!$A$"&amp;MATCH($S52&amp;$J52,SorP!C:C,0))))</f>
        <v>JP-28</v>
      </c>
      <c r="U52" s="201"/>
      <c r="V52" s="226">
        <f ca="1">IF(C52="",NA(),IF(OR(C52="Smelter not listed",C52="Smelter not yet identified"),MATCH($B52&amp;$D52,'Smelter Look-up'!$J:$J,0),MATCH($B52&amp;$C52,'Smelter Look-up'!$J:$J,0)))</f>
        <v>382</v>
      </c>
      <c r="X52" s="227">
        <f t="shared" ca="1" si="6"/>
        <v>0</v>
      </c>
      <c r="AB52" s="228" t="str">
        <f t="shared" ca="1" si="7"/>
        <v>TantalumTaki Chemical Co., Ltd.</v>
      </c>
    </row>
    <row r="53" spans="1:28" s="227" customFormat="1" ht="89.25">
      <c r="A53" s="181" t="s">
        <v>734</v>
      </c>
      <c r="B53" s="182" t="str">
        <f ca="1">IF(LEN(A53)=0,"",INDEX('Smelter Look-up'!$A:$A,MATCH($A53,'Smelter Look-up'!$E:$E,0)))</f>
        <v>Tantalum</v>
      </c>
      <c r="C53" s="186" t="str">
        <f ca="1">IF(LEN(A53)=0,"",INDEX('Smelter Look-up'!$C:$C,MATCH($A53,'Smelter Look-up'!$E:$E,0)))</f>
        <v>Metallurgical Products India Pvt., Ltd.</v>
      </c>
      <c r="D53" s="230"/>
      <c r="E53" s="182" t="str">
        <f ca="1">IF(ISERROR($V53),"",OFFSET('Smelter Look-up'!$D$4,$V53-4,0)&amp;"")</f>
        <v>INDIA</v>
      </c>
      <c r="F53" s="182" t="str">
        <f ca="1">IF(ISERROR($V53),"",OFFSET('Smelter Look-up'!$E$4,$V53-4,0))</f>
        <v>CID001163</v>
      </c>
      <c r="G53" s="182" t="str">
        <f ca="1">IF(C53=$X$4,IF(ISERROR($V53),"Enter smelter details","RMI"),IF(ISERROR($V53),"",OFFSET('Smelter Look-up'!$F$4,$V53-4,0)))</f>
        <v>RMI</v>
      </c>
      <c r="H53" s="183">
        <f ca="1">IF(ISERROR($V53),"",OFFSET('Smelter Look-up'!$G$4,$V53-4,0))</f>
        <v>0</v>
      </c>
      <c r="I53" s="184" t="str">
        <f ca="1">IF(ISERROR($V53),"",OFFSET('Smelter Look-up'!$H$4,$V53-4,0))</f>
        <v>District Raigad</v>
      </c>
      <c r="J53" s="184" t="str">
        <f ca="1">IF(ISERROR($V53),"",OFFSET('Smelter Look-up'!$I$4,$V53-4,0))</f>
        <v>Mahārāshtra</v>
      </c>
      <c r="K53" s="224"/>
      <c r="L53" s="224"/>
      <c r="M53" s="224"/>
      <c r="N53" s="224"/>
      <c r="O53" s="224"/>
      <c r="P53" s="185"/>
      <c r="Q53" s="225"/>
      <c r="R53" s="182" t="str">
        <f ca="1">IF(ISERROR($V53),"",OFFSET('Smelter Look-up'!$C$4,$V53-4,0)&amp;"")</f>
        <v>Metallurgical Products India Pvt., Ltd.</v>
      </c>
      <c r="S53" s="181" t="str">
        <f t="shared" ca="1" si="5"/>
        <v>IN</v>
      </c>
      <c r="T53" s="181" t="str">
        <f ca="1">IF(B53="","",IF(ISERROR(MATCH($J53,SorP!$B$1:$B$6226,0)),"",INDIRECT("'SorP'!$A$"&amp;MATCH($S53&amp;$J53,SorP!C:C,0))))</f>
        <v>IN-MH</v>
      </c>
      <c r="U53" s="201"/>
      <c r="V53" s="226">
        <f ca="1">IF(C53="",NA(),IF(OR(C53="Smelter not listed",C53="Smelter not yet identified"),MATCH($B53&amp;$D53,'Smelter Look-up'!$J:$J,0),MATCH($B53&amp;$C53,'Smelter Look-up'!$J:$J,0)))</f>
        <v>362</v>
      </c>
      <c r="X53" s="227">
        <f t="shared" ca="1" si="6"/>
        <v>0</v>
      </c>
      <c r="AB53" s="228" t="str">
        <f t="shared" ca="1" si="7"/>
        <v>TantalumMetallurgical Products India Pvt., Ltd.</v>
      </c>
    </row>
    <row r="54" spans="1:28" s="227" customFormat="1" ht="102">
      <c r="A54" s="181" t="s">
        <v>1363</v>
      </c>
      <c r="B54" s="182" t="str">
        <f ca="1">IF(LEN(A54)=0,"",INDEX('Smelter Look-up'!$A:$A,MATCH($A54,'Smelter Look-up'!$E:$E,0)))</f>
        <v>Tantalum</v>
      </c>
      <c r="C54" s="186" t="str">
        <f ca="1">IF(LEN(A54)=0,"",INDEX('Smelter Look-up'!$C:$C,MATCH($A54,'Smelter Look-up'!$E:$E,0)))</f>
        <v>Jiangxi Dinghai Tantalum &amp; Niobium Co., Ltd.</v>
      </c>
      <c r="D54" s="230"/>
      <c r="E54" s="182" t="str">
        <f ca="1">IF(ISERROR($V54),"",OFFSET('Smelter Look-up'!$D$4,$V54-4,0)&amp;"")</f>
        <v>CHINA</v>
      </c>
      <c r="F54" s="182" t="str">
        <f ca="1">IF(ISERROR($V54),"",OFFSET('Smelter Look-up'!$E$4,$V54-4,0))</f>
        <v>CID002512</v>
      </c>
      <c r="G54" s="182" t="str">
        <f ca="1">IF(C54=$X$4,IF(ISERROR($V54),"Enter smelter details","RMI"),IF(ISERROR($V54),"",OFFSET('Smelter Look-up'!$F$4,$V54-4,0)))</f>
        <v>RMI</v>
      </c>
      <c r="H54" s="183">
        <f ca="1">IF(ISERROR($V54),"",OFFSET('Smelter Look-up'!$G$4,$V54-4,0))</f>
        <v>0</v>
      </c>
      <c r="I54" s="184" t="str">
        <f ca="1">IF(ISERROR($V54),"",OFFSET('Smelter Look-up'!$H$4,$V54-4,0))</f>
        <v>Fengxin</v>
      </c>
      <c r="J54" s="184" t="str">
        <f ca="1">IF(ISERROR($V54),"",OFFSET('Smelter Look-up'!$I$4,$V54-4,0))</f>
        <v>Jiangxi Sheng</v>
      </c>
      <c r="K54" s="224"/>
      <c r="L54" s="224"/>
      <c r="M54" s="224"/>
      <c r="N54" s="224"/>
      <c r="O54" s="224"/>
      <c r="P54" s="185"/>
      <c r="Q54" s="225"/>
      <c r="R54" s="182" t="str">
        <f ca="1">IF(ISERROR($V54),"",OFFSET('Smelter Look-up'!$C$4,$V54-4,0)&amp;"")</f>
        <v>Jiangxi Dinghai Tantalum &amp; Niobium Co., Ltd.</v>
      </c>
      <c r="S54" s="181" t="str">
        <f t="shared" ca="1" si="5"/>
        <v>CN</v>
      </c>
      <c r="T54" s="181" t="str">
        <f ca="1">IF(B54="","",IF(ISERROR(MATCH($J54,SorP!$B$1:$B$6226,0)),"",INDIRECT("'SorP'!$A$"&amp;MATCH($S54&amp;$J54,SorP!C:C,0))))</f>
        <v>CN-JX</v>
      </c>
      <c r="U54" s="201"/>
      <c r="V54" s="226">
        <f ca="1">IF(C54="",NA(),IF(OR(C54="Smelter not listed",C54="Smelter not yet identified"),MATCH($B54&amp;$D54,'Smelter Look-up'!$J:$J,0),MATCH($B54&amp;$C54,'Smelter Look-up'!$J:$J,0)))</f>
        <v>349</v>
      </c>
      <c r="X54" s="227">
        <f t="shared" ca="1" si="6"/>
        <v>0</v>
      </c>
      <c r="AB54" s="228" t="str">
        <f t="shared" ca="1" si="7"/>
        <v>TantalumJiangxi Dinghai Tantalum &amp; Niobium Co., Ltd.</v>
      </c>
    </row>
    <row r="55" spans="1:28" s="227" customFormat="1" ht="51">
      <c r="A55" s="181" t="s">
        <v>1380</v>
      </c>
      <c r="B55" s="182" t="str">
        <f ca="1">IF(LEN(A55)=0,"",INDEX('Smelter Look-up'!$A:$A,MATCH($A55,'Smelter Look-up'!$E:$E,0)))</f>
        <v>Tantalum</v>
      </c>
      <c r="C55" s="186" t="str">
        <f ca="1">IF(LEN(A55)=0,"",INDEX('Smelter Look-up'!$C:$C,MATCH($A55,'Smelter Look-up'!$E:$E,0)))</f>
        <v>TANIOBIS Co., Ltd.</v>
      </c>
      <c r="D55" s="230"/>
      <c r="E55" s="182" t="str">
        <f ca="1">IF(ISERROR($V55),"",OFFSET('Smelter Look-up'!$D$4,$V55-4,0)&amp;"")</f>
        <v>THAILAND</v>
      </c>
      <c r="F55" s="182" t="str">
        <f ca="1">IF(ISERROR($V55),"",OFFSET('Smelter Look-up'!$E$4,$V55-4,0))</f>
        <v>CID002544</v>
      </c>
      <c r="G55" s="182" t="str">
        <f ca="1">IF(C55=$X$4,IF(ISERROR($V55),"Enter smelter details","RMI"),IF(ISERROR($V55),"",OFFSET('Smelter Look-up'!$F$4,$V55-4,0)))</f>
        <v>RMI</v>
      </c>
      <c r="H55" s="183">
        <f ca="1">IF(ISERROR($V55),"",OFFSET('Smelter Look-up'!$G$4,$V55-4,0))</f>
        <v>0</v>
      </c>
      <c r="I55" s="184" t="str">
        <f ca="1">IF(ISERROR($V55),"",OFFSET('Smelter Look-up'!$H$4,$V55-4,0))</f>
        <v>Map Ta Phut</v>
      </c>
      <c r="J55" s="184" t="str">
        <f ca="1">IF(ISERROR($V55),"",OFFSET('Smelter Look-up'!$I$4,$V55-4,0))</f>
        <v>Rayong</v>
      </c>
      <c r="K55" s="224"/>
      <c r="L55" s="224"/>
      <c r="M55" s="224"/>
      <c r="N55" s="224"/>
      <c r="O55" s="224"/>
      <c r="P55" s="185"/>
      <c r="Q55" s="225"/>
      <c r="R55" s="182" t="str">
        <f ca="1">IF(ISERROR($V55),"",OFFSET('Smelter Look-up'!$C$4,$V55-4,0)&amp;"")</f>
        <v>TANIOBIS Co., Ltd.</v>
      </c>
      <c r="S55" s="181" t="str">
        <f t="shared" ca="1" si="5"/>
        <v>TH</v>
      </c>
      <c r="T55" s="181" t="str">
        <f ca="1">IF(B55="","",IF(ISERROR(MATCH($J55,SorP!$B$1:$B$6226,0)),"",INDIRECT("'SorP'!$A$"&amp;MATCH($S55&amp;$J55,SorP!C:C,0))))</f>
        <v>TH-21</v>
      </c>
      <c r="U55" s="201"/>
      <c r="V55" s="226">
        <f ca="1">IF(C55="",NA(),IF(OR(C55="Smelter not listed",C55="Smelter not yet identified"),MATCH($B55&amp;$D55,'Smelter Look-up'!$J:$J,0),MATCH($B55&amp;$C55,'Smelter Look-up'!$J:$J,0)))</f>
        <v>384</v>
      </c>
      <c r="X55" s="227">
        <f t="shared" ca="1" si="6"/>
        <v>0</v>
      </c>
      <c r="AB55" s="228" t="str">
        <f t="shared" ca="1" si="7"/>
        <v>TantalumTANIOBIS Co., Ltd.</v>
      </c>
    </row>
    <row r="56" spans="1:28" s="227" customFormat="1" ht="63.75">
      <c r="A56" s="181" t="s">
        <v>1383</v>
      </c>
      <c r="B56" s="182" t="str">
        <f ca="1">IF(LEN(A56)=0,"",INDEX('Smelter Look-up'!$A:$A,MATCH($A56,'Smelter Look-up'!$E:$E,0)))</f>
        <v>Tantalum</v>
      </c>
      <c r="C56" s="186" t="str">
        <f ca="1">IF(LEN(A56)=0,"",INDEX('Smelter Look-up'!$C:$C,MATCH($A56,'Smelter Look-up'!$E:$E,0)))</f>
        <v>Materion Newton Inc.</v>
      </c>
      <c r="D56" s="230"/>
      <c r="E56" s="182" t="str">
        <f ca="1">IF(ISERROR($V56),"",OFFSET('Smelter Look-up'!$D$4,$V56-4,0)&amp;"")</f>
        <v>UNITED STATES OF AMERICA</v>
      </c>
      <c r="F56" s="182" t="str">
        <f ca="1">IF(ISERROR($V56),"",OFFSET('Smelter Look-up'!$E$4,$V56-4,0))</f>
        <v>CID002548</v>
      </c>
      <c r="G56" s="182" t="str">
        <f ca="1">IF(C56=$X$4,IF(ISERROR($V56),"Enter smelter details","RMI"),IF(ISERROR($V56),"",OFFSET('Smelter Look-up'!$F$4,$V56-4,0)))</f>
        <v>RMI</v>
      </c>
      <c r="H56" s="183">
        <f ca="1">IF(ISERROR($V56),"",OFFSET('Smelter Look-up'!$G$4,$V56-4,0))</f>
        <v>0</v>
      </c>
      <c r="I56" s="184" t="str">
        <f ca="1">IF(ISERROR($V56),"",OFFSET('Smelter Look-up'!$H$4,$V56-4,0))</f>
        <v>Newton</v>
      </c>
      <c r="J56" s="184" t="str">
        <f ca="1">IF(ISERROR($V56),"",OFFSET('Smelter Look-up'!$I$4,$V56-4,0))</f>
        <v>Massachusetts</v>
      </c>
      <c r="K56" s="224"/>
      <c r="L56" s="224"/>
      <c r="M56" s="224"/>
      <c r="N56" s="224"/>
      <c r="O56" s="224"/>
      <c r="P56" s="185"/>
      <c r="Q56" s="225"/>
      <c r="R56" s="182" t="str">
        <f ca="1">IF(ISERROR($V56),"",OFFSET('Smelter Look-up'!$C$4,$V56-4,0)&amp;"")</f>
        <v>Materion Newton Inc.</v>
      </c>
      <c r="S56" s="181" t="str">
        <f t="shared" ca="1" si="5"/>
        <v>US</v>
      </c>
      <c r="T56" s="181" t="str">
        <f ca="1">IF(B56="","",IF(ISERROR(MATCH($J56,SorP!$B$1:$B$6226,0)),"",INDIRECT("'SorP'!$A$"&amp;MATCH($S56&amp;$J56,SorP!C:C,0))))</f>
        <v>US-MA</v>
      </c>
      <c r="U56" s="201"/>
      <c r="V56" s="226">
        <f ca="1">IF(C56="",NA(),IF(OR(C56="Smelter not listed",C56="Smelter not yet identified"),MATCH($B56&amp;$D56,'Smelter Look-up'!$J:$J,0),MATCH($B56&amp;$C56,'Smelter Look-up'!$J:$J,0)))</f>
        <v>360</v>
      </c>
      <c r="X56" s="227">
        <f t="shared" ca="1" si="6"/>
        <v>0</v>
      </c>
      <c r="AB56" s="228" t="str">
        <f t="shared" ca="1" si="7"/>
        <v>TantalumMaterion Newton Inc.</v>
      </c>
    </row>
    <row r="57" spans="1:28" s="227" customFormat="1" ht="63.75">
      <c r="A57" s="181" t="s">
        <v>1368</v>
      </c>
      <c r="B57" s="182" t="str">
        <f ca="1">IF(LEN(A57)=0,"",INDEX('Smelter Look-up'!$A:$A,MATCH($A57,'Smelter Look-up'!$E:$E,0)))</f>
        <v>Tin</v>
      </c>
      <c r="C57" s="186" t="str">
        <f ca="1">IF(LEN(A57)=0,"",INDEX('Smelter Look-up'!$C:$C,MATCH($A57,'Smelter Look-up'!$E:$E,0)))</f>
        <v>PT ATD Makmur Mandiri Jaya</v>
      </c>
      <c r="D57" s="230"/>
      <c r="E57" s="182" t="str">
        <f ca="1">IF(ISERROR($V57),"",OFFSET('Smelter Look-up'!$D$4,$V57-4,0)&amp;"")</f>
        <v>INDONESIA</v>
      </c>
      <c r="F57" s="182" t="str">
        <f ca="1">IF(ISERROR($V57),"",OFFSET('Smelter Look-up'!$E$4,$V57-4,0))</f>
        <v>CID002503</v>
      </c>
      <c r="G57" s="182" t="str">
        <f ca="1">IF(C57=$X$4,IF(ISERROR($V57),"Enter smelter details","RMI"),IF(ISERROR($V57),"",OFFSET('Smelter Look-up'!$F$4,$V57-4,0)))</f>
        <v>RMI</v>
      </c>
      <c r="H57" s="183">
        <f ca="1">IF(ISERROR($V57),"",OFFSET('Smelter Look-up'!$G$4,$V57-4,0))</f>
        <v>0</v>
      </c>
      <c r="I57" s="184" t="str">
        <f ca="1">IF(ISERROR($V57),"",OFFSET('Smelter Look-up'!$H$4,$V57-4,0))</f>
        <v>Sungailiat</v>
      </c>
      <c r="J57" s="184" t="str">
        <f ca="1">IF(ISERROR($V57),"",OFFSET('Smelter Look-up'!$I$4,$V57-4,0))</f>
        <v>Kepulauan Bangka Belitung</v>
      </c>
      <c r="K57" s="224"/>
      <c r="L57" s="224"/>
      <c r="M57" s="224"/>
      <c r="N57" s="224"/>
      <c r="O57" s="224"/>
      <c r="P57" s="185"/>
      <c r="Q57" s="225"/>
      <c r="R57" s="182" t="str">
        <f ca="1">IF(ISERROR($V57),"",OFFSET('Smelter Look-up'!$C$4,$V57-4,0)&amp;"")</f>
        <v>PT ATD Makmur Mandiri Jaya</v>
      </c>
      <c r="S57" s="181" t="str">
        <f t="shared" ca="1" si="5"/>
        <v>ID</v>
      </c>
      <c r="T57" s="181" t="str">
        <f ca="1">IF(B57="","",IF(ISERROR(MATCH($J57,SorP!$B$1:$B$6226,0)),"",INDIRECT("'SorP'!$A$"&amp;MATCH($S57&amp;$J57,SorP!C:C,0))))</f>
        <v>ID-BB</v>
      </c>
      <c r="U57" s="201"/>
      <c r="V57" s="226">
        <f ca="1">IF(C57="",NA(),IF(OR(C57="Smelter not listed",C57="Smelter not yet identified"),MATCH($B57&amp;$D57,'Smelter Look-up'!$J:$J,0),MATCH($B57&amp;$C57,'Smelter Look-up'!$J:$J,0)))</f>
        <v>499</v>
      </c>
      <c r="X57" s="227">
        <f t="shared" ca="1" si="6"/>
        <v>0</v>
      </c>
      <c r="AB57" s="228" t="str">
        <f t="shared" ca="1" si="7"/>
        <v>TinPT ATD Makmur Mandiri Jaya</v>
      </c>
    </row>
    <row r="58" spans="1:28" s="227" customFormat="1" ht="51">
      <c r="A58" s="181" t="s">
        <v>1740</v>
      </c>
      <c r="B58" s="182" t="str">
        <f ca="1">IF(LEN(A58)=0,"",INDEX('Smelter Look-up'!$A:$A,MATCH($A58,'Smelter Look-up'!$E:$E,0)))</f>
        <v>Tin</v>
      </c>
      <c r="C58" s="186" t="str">
        <f ca="1">IF(LEN(A58)=0,"",INDEX('Smelter Look-up'!$C:$C,MATCH($A58,'Smelter Look-up'!$E:$E,0)))</f>
        <v>Metallic Resources, Inc.</v>
      </c>
      <c r="D58" s="230"/>
      <c r="E58" s="182" t="str">
        <f ca="1">IF(ISERROR($V58),"",OFFSET('Smelter Look-up'!$D$4,$V58-4,0)&amp;"")</f>
        <v>UNITED STATES OF AMERICA</v>
      </c>
      <c r="F58" s="182" t="str">
        <f ca="1">IF(ISERROR($V58),"",OFFSET('Smelter Look-up'!$E$4,$V58-4,0))</f>
        <v>CID001142</v>
      </c>
      <c r="G58" s="182" t="str">
        <f ca="1">IF(C58=$X$4,IF(ISERROR($V58),"Enter smelter details","RMI"),IF(ISERROR($V58),"",OFFSET('Smelter Look-up'!$F$4,$V58-4,0)))</f>
        <v>RMI</v>
      </c>
      <c r="H58" s="183">
        <f ca="1">IF(ISERROR($V58),"",OFFSET('Smelter Look-up'!$G$4,$V58-4,0))</f>
        <v>0</v>
      </c>
      <c r="I58" s="184" t="str">
        <f ca="1">IF(ISERROR($V58),"",OFFSET('Smelter Look-up'!$H$4,$V58-4,0))</f>
        <v>Twinsburg</v>
      </c>
      <c r="J58" s="184" t="str">
        <f ca="1">IF(ISERROR($V58),"",OFFSET('Smelter Look-up'!$I$4,$V58-4,0))</f>
        <v>Ohio</v>
      </c>
      <c r="K58" s="224"/>
      <c r="L58" s="224"/>
      <c r="M58" s="224"/>
      <c r="N58" s="224"/>
      <c r="O58" s="224"/>
      <c r="P58" s="185"/>
      <c r="Q58" s="225"/>
      <c r="R58" s="182" t="str">
        <f ca="1">IF(ISERROR($V58),"",OFFSET('Smelter Look-up'!$C$4,$V58-4,0)&amp;"")</f>
        <v>Metallic Resources, Inc.</v>
      </c>
      <c r="S58" s="181" t="str">
        <f t="shared" ca="1" si="5"/>
        <v>US</v>
      </c>
      <c r="T58" s="181" t="str">
        <f ca="1">IF(B58="","",IF(ISERROR(MATCH($J58,SorP!$B$1:$B$6226,0)),"",INDIRECT("'SorP'!$A$"&amp;MATCH($S58&amp;$J58,SorP!C:C,0))))</f>
        <v>US-OH</v>
      </c>
      <c r="U58" s="201"/>
      <c r="V58" s="226">
        <f ca="1">IF(C58="",NA(),IF(OR(C58="Smelter not listed",C58="Smelter not yet identified"),MATCH($B58&amp;$D58,'Smelter Look-up'!$J:$J,0),MATCH($B58&amp;$C58,'Smelter Look-up'!$J:$J,0)))</f>
        <v>473</v>
      </c>
      <c r="X58" s="227">
        <f t="shared" ca="1" si="6"/>
        <v>0</v>
      </c>
      <c r="AB58" s="228" t="str">
        <f t="shared" ca="1" si="7"/>
        <v>TinMetallic Resources, Inc.</v>
      </c>
    </row>
    <row r="59" spans="1:28" s="227" customFormat="1" ht="76.5">
      <c r="A59" s="181" t="s">
        <v>755</v>
      </c>
      <c r="B59" s="182" t="str">
        <f ca="1">IF(LEN(A59)=0,"",INDEX('Smelter Look-up'!$A:$A,MATCH($A59,'Smelter Look-up'!$E:$E,0)))</f>
        <v>Tin</v>
      </c>
      <c r="C59" s="186" t="str">
        <f ca="1">IF(LEN(A59)=0,"",INDEX('Smelter Look-up'!$C:$C,MATCH($A59,'Smelter Look-up'!$E:$E,0)))</f>
        <v>Mitsubishi Materials Corporation</v>
      </c>
      <c r="D59" s="230"/>
      <c r="E59" s="182" t="str">
        <f ca="1">IF(ISERROR($V59),"",OFFSET('Smelter Look-up'!$D$4,$V59-4,0)&amp;"")</f>
        <v>JAPAN</v>
      </c>
      <c r="F59" s="182" t="str">
        <f ca="1">IF(ISERROR($V59),"",OFFSET('Smelter Look-up'!$E$4,$V59-4,0))</f>
        <v>CID001191</v>
      </c>
      <c r="G59" s="182" t="str">
        <f ca="1">IF(C59=$X$4,IF(ISERROR($V59),"Enter smelter details","RMI"),IF(ISERROR($V59),"",OFFSET('Smelter Look-up'!$F$4,$V59-4,0)))</f>
        <v>RMI</v>
      </c>
      <c r="H59" s="183">
        <f ca="1">IF(ISERROR($V59),"",OFFSET('Smelter Look-up'!$G$4,$V59-4,0))</f>
        <v>0</v>
      </c>
      <c r="I59" s="184" t="str">
        <f ca="1">IF(ISERROR($V59),"",OFFSET('Smelter Look-up'!$H$4,$V59-4,0))</f>
        <v>Asago</v>
      </c>
      <c r="J59" s="184" t="str">
        <f ca="1">IF(ISERROR($V59),"",OFFSET('Smelter Look-up'!$I$4,$V59-4,0))</f>
        <v>Hyôgo</v>
      </c>
      <c r="K59" s="224"/>
      <c r="L59" s="224"/>
      <c r="M59" s="224"/>
      <c r="N59" s="224"/>
      <c r="O59" s="224"/>
      <c r="P59" s="185"/>
      <c r="Q59" s="225"/>
      <c r="R59" s="182" t="str">
        <f ca="1">IF(ISERROR($V59),"",OFFSET('Smelter Look-up'!$C$4,$V59-4,0)&amp;"")</f>
        <v>Mitsubishi Materials Corporation</v>
      </c>
      <c r="S59" s="181" t="str">
        <f t="shared" ca="1" si="5"/>
        <v>JP</v>
      </c>
      <c r="T59" s="181" t="str">
        <f ca="1">IF(B59="","",IF(ISERROR(MATCH($J59,SorP!$B$1:$B$6226,0)),"",INDIRECT("'SorP'!$A$"&amp;MATCH($S59&amp;$J59,SorP!C:C,0))))</f>
        <v>JP-28</v>
      </c>
      <c r="U59" s="201"/>
      <c r="V59" s="226">
        <f ca="1">IF(C59="",NA(),IF(OR(C59="Smelter not listed",C59="Smelter not yet identified"),MATCH($B59&amp;$D59,'Smelter Look-up'!$J:$J,0),MATCH($B59&amp;$C59,'Smelter Look-up'!$J:$J,0)))</f>
        <v>482</v>
      </c>
      <c r="X59" s="227">
        <f t="shared" ca="1" si="6"/>
        <v>0</v>
      </c>
      <c r="AB59" s="228" t="str">
        <f t="shared" ca="1" si="7"/>
        <v>TinMitsubishi Materials Corporation</v>
      </c>
    </row>
    <row r="60" spans="1:28" s="227" customFormat="1" ht="102">
      <c r="A60" s="181" t="s">
        <v>2481</v>
      </c>
      <c r="B60" s="182" t="str">
        <f ca="1">IF(LEN(A60)=0,"",INDEX('Smelter Look-up'!$A:$A,MATCH($A60,'Smelter Look-up'!$E:$E,0)))</f>
        <v>Tin</v>
      </c>
      <c r="C60" s="186" t="str">
        <f ca="1">IF(LEN(A60)=0,"",INDEX('Smelter Look-up'!$C:$C,MATCH($A60,'Smelter Look-up'!$E:$E,0)))</f>
        <v>Guangdong Hanhe Non-Ferrous Metal Co., Ltd.</v>
      </c>
      <c r="D60" s="230"/>
      <c r="E60" s="182" t="str">
        <f ca="1">IF(ISERROR($V60),"",OFFSET('Smelter Look-up'!$D$4,$V60-4,0)&amp;"")</f>
        <v>CHINA</v>
      </c>
      <c r="F60" s="182" t="str">
        <f ca="1">IF(ISERROR($V60),"",OFFSET('Smelter Look-up'!$E$4,$V60-4,0))</f>
        <v>CID003116</v>
      </c>
      <c r="G60" s="182" t="str">
        <f ca="1">IF(C60=$X$4,IF(ISERROR($V60),"Enter smelter details","RMI"),IF(ISERROR($V60),"",OFFSET('Smelter Look-up'!$F$4,$V60-4,0)))</f>
        <v>RMI</v>
      </c>
      <c r="H60" s="183">
        <f ca="1">IF(ISERROR($V60),"",OFFSET('Smelter Look-up'!$G$4,$V60-4,0))</f>
        <v>0</v>
      </c>
      <c r="I60" s="184" t="str">
        <f ca="1">IF(ISERROR($V60),"",OFFSET('Smelter Look-up'!$H$4,$V60-4,0))</f>
        <v>Chaozhou</v>
      </c>
      <c r="J60" s="184" t="str">
        <f ca="1">IF(ISERROR($V60),"",OFFSET('Smelter Look-up'!$I$4,$V60-4,0))</f>
        <v>Guangdong Sheng</v>
      </c>
      <c r="K60" s="224"/>
      <c r="L60" s="224"/>
      <c r="M60" s="224"/>
      <c r="N60" s="224"/>
      <c r="O60" s="224"/>
      <c r="P60" s="185"/>
      <c r="Q60" s="225"/>
      <c r="R60" s="182" t="str">
        <f ca="1">IF(ISERROR($V60),"",OFFSET('Smelter Look-up'!$C$4,$V60-4,0)&amp;"")</f>
        <v>Guangdong Hanhe Non-Ferrous Metal Co., Ltd.</v>
      </c>
      <c r="S60" s="181" t="str">
        <f t="shared" ca="1" si="5"/>
        <v>CN</v>
      </c>
      <c r="T60" s="181" t="str">
        <f ca="1">IF(B60="","",IF(ISERROR(MATCH($J60,SorP!$B$1:$B$6226,0)),"",INDIRECT("'SorP'!$A$"&amp;MATCH($S60&amp;$J60,SorP!C:C,0))))</f>
        <v>CN-GD</v>
      </c>
      <c r="U60" s="201"/>
      <c r="V60" s="226">
        <f ca="1">IF(C60="",NA(),IF(OR(C60="Smelter not listed",C60="Smelter not yet identified"),MATCH($B60&amp;$D60,'Smelter Look-up'!$J:$J,0),MATCH($B60&amp;$C60,'Smelter Look-up'!$J:$J,0)))</f>
        <v>450</v>
      </c>
      <c r="X60" s="227">
        <f t="shared" ca="1" si="6"/>
        <v>0</v>
      </c>
      <c r="AB60" s="228" t="str">
        <f t="shared" ca="1" si="7"/>
        <v>TinGuangdong Hanhe Non-Ferrous Metal Co., Ltd.</v>
      </c>
    </row>
    <row r="61" spans="1:28" s="227" customFormat="1" ht="89.25">
      <c r="A61" s="181" t="s">
        <v>748</v>
      </c>
      <c r="B61" s="182" t="str">
        <f ca="1">IF(LEN(A61)=0,"",INDEX('Smelter Look-up'!$A:$A,MATCH($A61,'Smelter Look-up'!$E:$E,0)))</f>
        <v>Tin</v>
      </c>
      <c r="C61" s="186" t="str">
        <f ca="1">IF(LEN(A61)=0,"",INDEX('Smelter Look-up'!$C:$C,MATCH($A61,'Smelter Look-up'!$E:$E,0)))</f>
        <v>Gejiu Non-Ferrous Metal Processing Co., Ltd.</v>
      </c>
      <c r="D61" s="230"/>
      <c r="E61" s="182" t="str">
        <f ca="1">IF(ISERROR($V61),"",OFFSET('Smelter Look-up'!$D$4,$V61-4,0)&amp;"")</f>
        <v>CHINA</v>
      </c>
      <c r="F61" s="182" t="str">
        <f ca="1">IF(ISERROR($V61),"",OFFSET('Smelter Look-up'!$E$4,$V61-4,0))</f>
        <v>CID000538</v>
      </c>
      <c r="G61" s="182" t="str">
        <f ca="1">IF(C61=$X$4,IF(ISERROR($V61),"Enter smelter details","RMI"),IF(ISERROR($V61),"",OFFSET('Smelter Look-up'!$F$4,$V61-4,0)))</f>
        <v>RMI</v>
      </c>
      <c r="H61" s="183">
        <f ca="1">IF(ISERROR($V61),"",OFFSET('Smelter Look-up'!$G$4,$V61-4,0))</f>
        <v>0</v>
      </c>
      <c r="I61" s="184" t="str">
        <f ca="1">IF(ISERROR($V61),"",OFFSET('Smelter Look-up'!$H$4,$V61-4,0))</f>
        <v>Gejiu</v>
      </c>
      <c r="J61" s="184" t="str">
        <f ca="1">IF(ISERROR($V61),"",OFFSET('Smelter Look-up'!$I$4,$V61-4,0))</f>
        <v>Yunnan Sheng</v>
      </c>
      <c r="K61" s="224"/>
      <c r="L61" s="224"/>
      <c r="M61" s="224"/>
      <c r="N61" s="224"/>
      <c r="O61" s="224"/>
      <c r="P61" s="185"/>
      <c r="Q61" s="225"/>
      <c r="R61" s="182" t="str">
        <f ca="1">IF(ISERROR($V61),"",OFFSET('Smelter Look-up'!$C$4,$V61-4,0)&amp;"")</f>
        <v>Gejiu Non-Ferrous Metal Processing Co., Ltd.</v>
      </c>
      <c r="S61" s="181" t="str">
        <f t="shared" ca="1" si="5"/>
        <v>CN</v>
      </c>
      <c r="T61" s="181" t="str">
        <f ca="1">IF(B61="","",IF(ISERROR(MATCH($J61,SorP!$B$1:$B$6226,0)),"",INDIRECT("'SorP'!$A$"&amp;MATCH($S61&amp;$J61,SorP!C:C,0))))</f>
        <v>CN-YN</v>
      </c>
      <c r="U61" s="201"/>
      <c r="V61" s="226">
        <f ca="1">IF(C61="",NA(),IF(OR(C61="Smelter not listed",C61="Smelter not yet identified"),MATCH($B61&amp;$D61,'Smelter Look-up'!$J:$J,0),MATCH($B61&amp;$C61,'Smelter Look-up'!$J:$J,0)))</f>
        <v>443</v>
      </c>
      <c r="X61" s="227">
        <f t="shared" ca="1" si="6"/>
        <v>0</v>
      </c>
      <c r="AB61" s="228" t="str">
        <f t="shared" ca="1" si="7"/>
        <v>TinGejiu Non-Ferrous Metal Processing Co., Ltd.</v>
      </c>
    </row>
    <row r="62" spans="1:28" s="227" customFormat="1" ht="51">
      <c r="A62" s="181" t="s">
        <v>15817</v>
      </c>
      <c r="B62" s="182" t="s">
        <v>1100</v>
      </c>
      <c r="C62" s="186" t="s">
        <v>1805</v>
      </c>
      <c r="D62" s="230" t="s">
        <v>15825</v>
      </c>
      <c r="E62" s="182" t="s">
        <v>15826</v>
      </c>
      <c r="F62" s="182" t="s">
        <v>15817</v>
      </c>
      <c r="G62" s="182">
        <v>0</v>
      </c>
      <c r="H62" s="183"/>
      <c r="I62" s="184" t="s">
        <v>15827</v>
      </c>
      <c r="J62" s="184" t="s">
        <v>15827</v>
      </c>
      <c r="K62" s="224" t="s">
        <v>13535</v>
      </c>
      <c r="L62" s="224"/>
      <c r="M62" s="224"/>
      <c r="N62" s="224"/>
      <c r="O62" s="224"/>
      <c r="P62" s="185"/>
      <c r="Q62" s="225"/>
      <c r="R62" s="182" t="str">
        <f ca="1">IF(ISERROR($V62),"",OFFSET('Smelter Look-up'!$C$4,$V62-4,0)&amp;"")</f>
        <v/>
      </c>
      <c r="S62" s="181" t="str">
        <f t="shared" ca="1" si="5"/>
        <v>CN</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si="6"/>
        <v>0</v>
      </c>
      <c r="AB62" s="228" t="str">
        <f t="shared" si="7"/>
        <v>TantalumSmelter not listed</v>
      </c>
    </row>
    <row r="63" spans="1:28" s="227" customFormat="1" ht="38.25">
      <c r="A63" s="181" t="s">
        <v>15818</v>
      </c>
      <c r="B63" s="182" t="s">
        <v>1099</v>
      </c>
      <c r="C63" s="186" t="s">
        <v>1805</v>
      </c>
      <c r="D63" s="230" t="s">
        <v>15828</v>
      </c>
      <c r="E63" s="182" t="s">
        <v>1074</v>
      </c>
      <c r="F63" s="182" t="s">
        <v>15818</v>
      </c>
      <c r="G63" s="182" t="s">
        <v>13177</v>
      </c>
      <c r="H63" s="183"/>
      <c r="I63" s="184" t="s">
        <v>1726</v>
      </c>
      <c r="J63" s="184" t="s">
        <v>1726</v>
      </c>
      <c r="K63" s="224" t="s">
        <v>12799</v>
      </c>
      <c r="L63" s="224"/>
      <c r="M63" s="224"/>
      <c r="N63" s="224"/>
      <c r="O63" s="224"/>
      <c r="P63" s="185"/>
      <c r="Q63" s="225"/>
      <c r="R63" s="182" t="str">
        <f ca="1">IF(ISERROR($V63),"",OFFSET('Smelter Look-up'!$C$4,$V63-4,0)&amp;"")</f>
        <v/>
      </c>
      <c r="S63" s="181" t="str">
        <f t="shared" ca="1" si="5"/>
        <v>ID</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si="6"/>
        <v>0</v>
      </c>
      <c r="AB63" s="228" t="str">
        <f t="shared" si="7"/>
        <v>TinSmelter not listed</v>
      </c>
    </row>
    <row r="64" spans="1:28" s="227" customFormat="1" ht="38.25">
      <c r="A64" s="181" t="s">
        <v>15819</v>
      </c>
      <c r="B64" s="182" t="s">
        <v>1099</v>
      </c>
      <c r="C64" s="186" t="s">
        <v>1805</v>
      </c>
      <c r="D64" s="230" t="s">
        <v>15829</v>
      </c>
      <c r="E64" s="182" t="s">
        <v>1074</v>
      </c>
      <c r="F64" s="182" t="s">
        <v>15819</v>
      </c>
      <c r="G64" s="182" t="s">
        <v>13177</v>
      </c>
      <c r="H64" s="183"/>
      <c r="I64" s="184" t="s">
        <v>1726</v>
      </c>
      <c r="J64" s="184" t="s">
        <v>1726</v>
      </c>
      <c r="K64" s="224" t="s">
        <v>12799</v>
      </c>
      <c r="L64" s="224"/>
      <c r="M64" s="224"/>
      <c r="N64" s="224"/>
      <c r="O64" s="224"/>
      <c r="P64" s="185"/>
      <c r="Q64" s="225" t="s">
        <v>15830</v>
      </c>
      <c r="R64" s="182" t="str">
        <f ca="1">IF(ISERROR($V64),"",OFFSET('Smelter Look-up'!$C$4,$V64-4,0)&amp;"")</f>
        <v/>
      </c>
      <c r="S64" s="181" t="str">
        <f t="shared" ca="1" si="5"/>
        <v>ID</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si="6"/>
        <v>0</v>
      </c>
      <c r="AB64" s="228" t="str">
        <f t="shared" si="7"/>
        <v>TinSmelter not listed</v>
      </c>
    </row>
    <row r="65" spans="1:28" s="227" customFormat="1" ht="51">
      <c r="A65" s="181" t="s">
        <v>15820</v>
      </c>
      <c r="B65" s="182" t="s">
        <v>1100</v>
      </c>
      <c r="C65" s="186" t="s">
        <v>1805</v>
      </c>
      <c r="D65" s="230" t="s">
        <v>15831</v>
      </c>
      <c r="E65" s="182" t="s">
        <v>15832</v>
      </c>
      <c r="F65" s="182" t="s">
        <v>15820</v>
      </c>
      <c r="G65" s="182">
        <v>0</v>
      </c>
      <c r="H65" s="183"/>
      <c r="I65" s="184" t="s">
        <v>15833</v>
      </c>
      <c r="J65" s="184" t="s">
        <v>15833</v>
      </c>
      <c r="K65" s="224" t="s">
        <v>2215</v>
      </c>
      <c r="L65" s="224"/>
      <c r="M65" s="224"/>
      <c r="N65" s="224"/>
      <c r="O65" s="224"/>
      <c r="P65" s="185"/>
      <c r="Q65" s="225"/>
      <c r="R65" s="182" t="str">
        <f ca="1">IF(ISERROR($V65),"",OFFSET('Smelter Look-up'!$C$4,$V65-4,0)&amp;"")</f>
        <v/>
      </c>
      <c r="S65" s="181" t="str">
        <f t="shared" ca="1" si="5"/>
        <v>Unknown</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si="6"/>
        <v>0</v>
      </c>
      <c r="AB65" s="228" t="str">
        <f t="shared" si="7"/>
        <v>TantalumSmelter not listed</v>
      </c>
    </row>
    <row r="66" spans="1:28" s="227" customFormat="1" ht="38.25">
      <c r="A66" s="181" t="s">
        <v>15821</v>
      </c>
      <c r="B66" s="182" t="s">
        <v>1099</v>
      </c>
      <c r="C66" s="186" t="s">
        <v>1805</v>
      </c>
      <c r="D66" s="230" t="s">
        <v>15834</v>
      </c>
      <c r="E66" s="182" t="s">
        <v>1065</v>
      </c>
      <c r="F66" s="182" t="s">
        <v>15821</v>
      </c>
      <c r="G66" s="182" t="s">
        <v>13177</v>
      </c>
      <c r="H66" s="183"/>
      <c r="I66" s="184" t="s">
        <v>15835</v>
      </c>
      <c r="J66" s="184" t="s">
        <v>15835</v>
      </c>
      <c r="K66" s="224" t="s">
        <v>1640</v>
      </c>
      <c r="L66" s="224"/>
      <c r="M66" s="224"/>
      <c r="N66" s="224"/>
      <c r="O66" s="224"/>
      <c r="P66" s="185"/>
      <c r="Q66" s="225"/>
      <c r="R66" s="182" t="str">
        <f ca="1">IF(ISERROR($V66),"",OFFSET('Smelter Look-up'!$C$4,$V66-4,0)&amp;"")</f>
        <v/>
      </c>
      <c r="S66" s="181" t="str">
        <f t="shared" ca="1" si="5"/>
        <v>BR</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si="6"/>
        <v>0</v>
      </c>
      <c r="AB66" s="228" t="str">
        <f t="shared" si="7"/>
        <v>TinSmelter not listed</v>
      </c>
    </row>
    <row r="67" spans="1:28" s="227" customFormat="1" ht="38.25">
      <c r="A67" s="181" t="s">
        <v>15819</v>
      </c>
      <c r="B67" s="182" t="s">
        <v>1099</v>
      </c>
      <c r="C67" s="186" t="s">
        <v>1805</v>
      </c>
      <c r="D67" s="230" t="s">
        <v>15836</v>
      </c>
      <c r="E67" s="182" t="s">
        <v>1074</v>
      </c>
      <c r="F67" s="182" t="s">
        <v>15819</v>
      </c>
      <c r="G67" s="182" t="s">
        <v>13177</v>
      </c>
      <c r="H67" s="183"/>
      <c r="I67" s="184" t="s">
        <v>1726</v>
      </c>
      <c r="J67" s="184" t="s">
        <v>1726</v>
      </c>
      <c r="K67" s="224" t="s">
        <v>12799</v>
      </c>
      <c r="L67" s="224"/>
      <c r="M67" s="224"/>
      <c r="N67" s="224"/>
      <c r="O67" s="224"/>
      <c r="P67" s="185"/>
      <c r="Q67" s="225" t="s">
        <v>15830</v>
      </c>
      <c r="R67" s="182" t="str">
        <f ca="1">IF(ISERROR($V67),"",OFFSET('Smelter Look-up'!$C$4,$V67-4,0)&amp;"")</f>
        <v/>
      </c>
      <c r="S67" s="181" t="str">
        <f t="shared" ca="1" si="5"/>
        <v>ID</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si="6"/>
        <v>0</v>
      </c>
      <c r="AB67" s="228" t="str">
        <f t="shared" si="7"/>
        <v>TinSmelter not listed</v>
      </c>
    </row>
    <row r="68" spans="1:28" s="227" customFormat="1" ht="51">
      <c r="A68" s="181" t="s">
        <v>15822</v>
      </c>
      <c r="B68" s="182" t="s">
        <v>1100</v>
      </c>
      <c r="C68" s="186" t="s">
        <v>1805</v>
      </c>
      <c r="D68" s="230" t="s">
        <v>15837</v>
      </c>
      <c r="E68" s="182" t="s">
        <v>15826</v>
      </c>
      <c r="F68" s="182" t="s">
        <v>15822</v>
      </c>
      <c r="G68" s="182">
        <v>0</v>
      </c>
      <c r="H68" s="183"/>
      <c r="I68" s="184" t="s">
        <v>15838</v>
      </c>
      <c r="J68" s="184" t="s">
        <v>15838</v>
      </c>
      <c r="K68" s="224" t="s">
        <v>13536</v>
      </c>
      <c r="L68" s="224"/>
      <c r="M68" s="224"/>
      <c r="N68" s="224"/>
      <c r="O68" s="224"/>
      <c r="P68" s="185"/>
      <c r="Q68" s="225"/>
      <c r="R68" s="182" t="str">
        <f ca="1">IF(ISERROR($V68),"",OFFSET('Smelter Look-up'!$C$4,$V68-4,0)&amp;"")</f>
        <v/>
      </c>
      <c r="S68" s="181" t="str">
        <f t="shared" ca="1" si="5"/>
        <v>CN</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si="6"/>
        <v>0</v>
      </c>
      <c r="AB68" s="228" t="str">
        <f t="shared" si="7"/>
        <v>TantalumSmelter not listed</v>
      </c>
    </row>
    <row r="69" spans="1:28" s="227" customFormat="1" ht="38.25">
      <c r="A69" s="181" t="s">
        <v>15823</v>
      </c>
      <c r="B69" s="182" t="s">
        <v>1099</v>
      </c>
      <c r="C69" s="186" t="s">
        <v>1805</v>
      </c>
      <c r="D69" s="230" t="s">
        <v>15839</v>
      </c>
      <c r="E69" s="182" t="s">
        <v>1074</v>
      </c>
      <c r="F69" s="182" t="s">
        <v>15823</v>
      </c>
      <c r="G69" s="182" t="s">
        <v>13177</v>
      </c>
      <c r="H69" s="183"/>
      <c r="I69" s="184" t="s">
        <v>15840</v>
      </c>
      <c r="J69" s="184" t="s">
        <v>15840</v>
      </c>
      <c r="K69" s="224" t="s">
        <v>12799</v>
      </c>
      <c r="L69" s="224"/>
      <c r="M69" s="224"/>
      <c r="N69" s="224"/>
      <c r="O69" s="224"/>
      <c r="P69" s="185"/>
      <c r="Q69" s="225" t="s">
        <v>15830</v>
      </c>
      <c r="R69" s="182" t="str">
        <f ca="1">IF(ISERROR($V69),"",OFFSET('Smelter Look-up'!$C$4,$V69-4,0)&amp;"")</f>
        <v/>
      </c>
      <c r="S69" s="181" t="str">
        <f t="shared" ref="S69" ca="1" si="8">IF(B69="","",IF(ISERROR(MATCH($E69,CL,0)),"Unknown",INDIRECT("'C'!$A$"&amp;MATCH($E69,CL,0)+1)))</f>
        <v>ID</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si="9">IF(AND(C69="Smelter not listed",OR(LEN(D69)=0,LEN(E69)=0)),1,0)</f>
        <v>0</v>
      </c>
      <c r="AB69" s="228" t="str">
        <f t="shared" ref="AB69" si="10">B69&amp;C69</f>
        <v>TinSmelter not listed</v>
      </c>
    </row>
    <row r="70" spans="1:28" s="227" customFormat="1" ht="38.25">
      <c r="A70" s="181" t="s">
        <v>15824</v>
      </c>
      <c r="B70" s="182" t="s">
        <v>1099</v>
      </c>
      <c r="C70" s="186" t="s">
        <v>1805</v>
      </c>
      <c r="D70" s="230" t="s">
        <v>15841</v>
      </c>
      <c r="E70" s="182" t="s">
        <v>1074</v>
      </c>
      <c r="F70" s="182" t="s">
        <v>15824</v>
      </c>
      <c r="G70" s="182" t="s">
        <v>13177</v>
      </c>
      <c r="H70" s="183">
        <v>0</v>
      </c>
      <c r="I70" s="184"/>
      <c r="J70" s="184" t="s">
        <v>12799</v>
      </c>
      <c r="K70" s="224"/>
      <c r="L70" s="224"/>
      <c r="M70" s="224"/>
      <c r="N70" s="224"/>
      <c r="O70" s="224"/>
      <c r="P70" s="185"/>
      <c r="Q70" s="225"/>
      <c r="R70" s="182" t="str">
        <f ca="1">IF(ISERROR($V70),"",OFFSET('Smelter Look-up'!$C$4,$V70-4,0)&amp;"")</f>
        <v/>
      </c>
      <c r="S70" s="181" t="str">
        <f t="shared" ref="S70:S101" ca="1" si="11">IF(B70="","",IF(ISERROR(MATCH($E70,CL,0)),"Unknown",INDIRECT("'C'!$A$"&amp;MATCH($E70,CL,0)+1)))</f>
        <v>ID</v>
      </c>
      <c r="T70" s="181" t="str">
        <f ca="1">IF(B70="","",IF(ISERROR(MATCH($J70,SorP!$B$1:$B$6226,0)),"",INDIRECT("'SorP'!$A$"&amp;MATCH($S70&amp;$J70,SorP!C:C,0))))</f>
        <v>ID-BB</v>
      </c>
      <c r="U70" s="201"/>
      <c r="V70" s="226" t="e">
        <f>IF(C70="",NA(),IF(OR(C70="Smelter not listed",C70="Smelter not yet identified"),MATCH($B70&amp;$D70,'Smelter Look-up'!$J:$J,0),MATCH($B70&amp;$C70,'Smelter Look-up'!$J:$J,0)))</f>
        <v>#N/A</v>
      </c>
      <c r="X70" s="227">
        <f t="shared" ref="X70:X101" si="12">IF(AND(C70="Smelter not listed",OR(LEN(D70)=0,LEN(E70)=0)),1,0)</f>
        <v>0</v>
      </c>
      <c r="AB70" s="228" t="str">
        <f t="shared" ref="AB70:AB101" si="13">B70&amp;C70</f>
        <v>TinSmelter not listed</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c r="C72" s="186"/>
      <c r="D72" s="230"/>
      <c r="E72" s="182"/>
      <c r="F72" s="182"/>
      <c r="G72" s="182"/>
      <c r="H72" s="183"/>
      <c r="I72" s="184"/>
      <c r="J72" s="184"/>
      <c r="K72" s="224"/>
      <c r="L72" s="224"/>
      <c r="M72" s="224"/>
      <c r="N72" s="224"/>
      <c r="O72" s="224"/>
      <c r="P72" s="185"/>
      <c r="Q72" s="225"/>
      <c r="R72" s="182"/>
      <c r="S72" s="181"/>
      <c r="T72" s="181"/>
      <c r="U72" s="201"/>
      <c r="V72" s="226"/>
      <c r="AB72" s="228"/>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319E966-321C-4B08-8EE3-0D42F1D4208C}"/>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Rolled Alloys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Chris Wonders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cwonders@rolledalloys.com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1-734-847-9430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Chris Wonders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cwonders@rolledalloys.com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45838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RolledAlloys.com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6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75339FBEE0CA409D91B2EB6D8066A9" ma:contentTypeVersion="11" ma:contentTypeDescription="Create a new document." ma:contentTypeScope="" ma:versionID="00c39a367d4b2f5999c4ab67748454ae">
  <xsd:schema xmlns:xsd="http://www.w3.org/2001/XMLSchema" xmlns:xs="http://www.w3.org/2001/XMLSchema" xmlns:p="http://schemas.microsoft.com/office/2006/metadata/properties" xmlns:ns2="66d35b14-156a-4070-b062-c59aa8b95eff" xmlns:ns3="23bd5a80-0686-4996-b2b7-dbe03d5d08b2" xmlns:ns4="http://schemas.microsoft.com/sharepoint/v3/fields" targetNamespace="http://schemas.microsoft.com/office/2006/metadata/properties" ma:root="true" ma:fieldsID="fbc7fc68b30e65de60e2a57efadbf899" ns2:_="" ns3:_="" ns4:_="">
    <xsd:import namespace="66d35b14-156a-4070-b062-c59aa8b95eff"/>
    <xsd:import namespace="23bd5a80-0686-4996-b2b7-dbe03d5d08b2"/>
    <xsd:import namespace="http://schemas.microsoft.com/sharepoint/v3/fields"/>
    <xsd:element name="properties">
      <xsd:complexType>
        <xsd:sequence>
          <xsd:element name="documentManagement">
            <xsd:complexType>
              <xsd:all>
                <xsd:element ref="ns2:RevisionLevel" minOccurs="0"/>
                <xsd:element ref="ns2:MediaServiceMetadata" minOccurs="0"/>
                <xsd:element ref="ns2:MediaServiceFastMetadata" minOccurs="0"/>
                <xsd:element ref="ns3:SharedWithUsers" minOccurs="0"/>
                <xsd:element ref="ns3:SharedWithDetails" minOccurs="0"/>
                <xsd:element ref="ns4:_Vers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d35b14-156a-4070-b062-c59aa8b95eff" elementFormDefault="qualified">
    <xsd:import namespace="http://schemas.microsoft.com/office/2006/documentManagement/types"/>
    <xsd:import namespace="http://schemas.microsoft.com/office/infopath/2007/PartnerControls"/>
    <xsd:element name="RevisionLevel" ma:index="2" nillable="true" ma:displayName="Revision Level" ma:format="Dropdown" ma:internalName="RevisionLevel" ma:readOnly="false">
      <xsd:simpleType>
        <xsd:restriction base="dms:Text">
          <xsd:maxLength value="255"/>
        </xsd:restriction>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bd5a80-0686-4996-b2b7-dbe03d5d08b2" elementFormDefault="qualified">
    <xsd:import namespace="http://schemas.microsoft.com/office/2006/documentManagement/types"/>
    <xsd:import namespace="http://schemas.microsoft.com/office/infopath/2007/PartnerControls"/>
    <xsd:element name="SharedWithUsers" ma:index="10"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12" nillable="true" ma:displayName="Version" ma:hidden="true" ma:internalName="_Version"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RevisionLevel xmlns="66d35b14-156a-4070-b062-c59aa8b95eff" xsi:nil="true"/>
  </documentManagement>
</p:properties>
</file>

<file path=customXml/itemProps1.xml><?xml version="1.0" encoding="utf-8"?>
<ds:datastoreItem xmlns:ds="http://schemas.openxmlformats.org/officeDocument/2006/customXml" ds:itemID="{D218FD63-7B59-4E22-AAF6-744D663761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d35b14-156a-4070-b062-c59aa8b95eff"/>
    <ds:schemaRef ds:uri="23bd5a80-0686-4996-b2b7-dbe03d5d08b2"/>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http://schemas.microsoft.com/sharepoint/v3/fields"/>
    <ds:schemaRef ds:uri="66d35b14-156a-4070-b062-c59aa8b95eff"/>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Wonders, Chris</cp:lastModifiedBy>
  <cp:lastPrinted>2015-04-21T20:47:43Z</cp:lastPrinted>
  <dcterms:created xsi:type="dcterms:W3CDTF">2010-06-21T21:00:23Z</dcterms:created>
  <dcterms:modified xsi:type="dcterms:W3CDTF">2025-09-12T12:51:34Z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0x010100D175339FBEE0CA409D91B2EB6D8066A9</vt:lpwstr>
  </property>
  <property fmtid="{D5CDD505-2E9C-101B-9397-08002B2CF9AE}" pid="4" name="Order">
    <vt:r8>100</vt:r8>
  </property>
</Properties>
</file>